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 Drive\YouTube Omar\Productos de Paga\Cursos\Bolsa De Valores\"/>
    </mc:Choice>
  </mc:AlternateContent>
  <xr:revisionPtr revIDLastSave="0" documentId="13_ncr:1_{0D2D1556-B3E2-4C7D-B09D-9682755EF169}" xr6:coauthVersionLast="47" xr6:coauthVersionMax="47" xr10:uidLastSave="{00000000-0000-0000-0000-000000000000}"/>
  <bookViews>
    <workbookView xWindow="28680" yWindow="-120" windowWidth="29040" windowHeight="15720" xr2:uid="{00000000-000D-0000-FFFF-FFFF00000000}"/>
  </bookViews>
  <sheets>
    <sheet name="Entendiendo la empresa" sheetId="11" r:id="rId1"/>
    <sheet name="Métricas Financieras" sheetId="9" r:id="rId2"/>
    <sheet name="DCF 5Y" sheetId="5" r:id="rId3"/>
    <sheet name="DCF 10Y" sheetId="4" r:id="rId4"/>
    <sheet name="P-E _ 10Y" sheetId="6" r:id="rId5"/>
    <sheet name="P-S_10Y" sheetId="7" r:id="rId6"/>
    <sheet name="Análisis Cualitativo" sheetId="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73" i="8" l="1"/>
  <c r="D74" i="8"/>
  <c r="D75" i="8" l="1"/>
  <c r="D368" i="9"/>
  <c r="E139" i="9"/>
  <c r="D70" i="9"/>
  <c r="F70" i="9" s="1"/>
  <c r="G8" i="7" l="1"/>
  <c r="I4" i="7"/>
  <c r="G20" i="7"/>
  <c r="F20" i="7"/>
  <c r="E9" i="7"/>
  <c r="E10" i="7" s="1"/>
  <c r="E11" i="7" s="1"/>
  <c r="E12" i="7" s="1"/>
  <c r="E13" i="7" s="1"/>
  <c r="E14" i="7" s="1"/>
  <c r="E15" i="7" s="1"/>
  <c r="E16" i="7" s="1"/>
  <c r="E17" i="7" s="1"/>
  <c r="E18" i="7" s="1"/>
  <c r="C9" i="7"/>
  <c r="C10" i="7" s="1"/>
  <c r="K20" i="6"/>
  <c r="H20" i="6"/>
  <c r="E20" i="6"/>
  <c r="G9" i="6"/>
  <c r="G10" i="6" s="1"/>
  <c r="G11" i="6" s="1"/>
  <c r="G12" i="6" s="1"/>
  <c r="G13" i="6" s="1"/>
  <c r="G14" i="6" s="1"/>
  <c r="G15" i="6" s="1"/>
  <c r="G16" i="6" s="1"/>
  <c r="G17" i="6" s="1"/>
  <c r="G18" i="6" s="1"/>
  <c r="C9" i="6"/>
  <c r="F9" i="6" s="1"/>
  <c r="F8" i="6"/>
  <c r="I8" i="6" s="1"/>
  <c r="K8" i="6" s="1"/>
  <c r="I4" i="6"/>
  <c r="C11" i="7" l="1"/>
  <c r="H11" i="7" s="1"/>
  <c r="H10" i="7"/>
  <c r="H9" i="7"/>
  <c r="I9" i="7" s="1"/>
  <c r="I9" i="6"/>
  <c r="L9" i="6" s="1"/>
  <c r="M9" i="6" s="1"/>
  <c r="C12" i="7"/>
  <c r="H12" i="7" s="1"/>
  <c r="C10" i="6"/>
  <c r="J9" i="6" l="1"/>
  <c r="C13" i="7"/>
  <c r="H13" i="7" s="1"/>
  <c r="I11" i="7"/>
  <c r="I10" i="7"/>
  <c r="C11" i="6"/>
  <c r="F10" i="6"/>
  <c r="I10" i="6" s="1"/>
  <c r="I12" i="7" l="1"/>
  <c r="C14" i="7"/>
  <c r="H14" i="7" s="1"/>
  <c r="L10" i="6"/>
  <c r="M10" i="6" s="1"/>
  <c r="J10" i="6"/>
  <c r="F11" i="6"/>
  <c r="I11" i="6" s="1"/>
  <c r="C12" i="6"/>
  <c r="C15" i="7" l="1"/>
  <c r="H15" i="7" s="1"/>
  <c r="I13" i="7"/>
  <c r="C13" i="6"/>
  <c r="F12" i="6"/>
  <c r="I12" i="6" s="1"/>
  <c r="J11" i="6"/>
  <c r="L11" i="6"/>
  <c r="M11" i="6" s="1"/>
  <c r="C16" i="7" l="1"/>
  <c r="H16" i="7" s="1"/>
  <c r="I14" i="7"/>
  <c r="L12" i="6"/>
  <c r="M12" i="6" s="1"/>
  <c r="J12" i="6"/>
  <c r="F13" i="6"/>
  <c r="I13" i="6" s="1"/>
  <c r="C14" i="6"/>
  <c r="C17" i="7" l="1"/>
  <c r="H17" i="7" s="1"/>
  <c r="I15" i="7"/>
  <c r="C15" i="6"/>
  <c r="F14" i="6"/>
  <c r="I14" i="6" s="1"/>
  <c r="L13" i="6"/>
  <c r="M13" i="6" s="1"/>
  <c r="J13" i="6"/>
  <c r="C18" i="7" l="1"/>
  <c r="H18" i="7" s="1"/>
  <c r="I16" i="7"/>
  <c r="L14" i="6"/>
  <c r="M14" i="6" s="1"/>
  <c r="J14" i="6"/>
  <c r="C16" i="6"/>
  <c r="F15" i="6"/>
  <c r="I15" i="6" s="1"/>
  <c r="D20" i="7" l="1"/>
  <c r="I17" i="7"/>
  <c r="F16" i="6"/>
  <c r="I16" i="6" s="1"/>
  <c r="C17" i="6"/>
  <c r="J15" i="6"/>
  <c r="L15" i="6"/>
  <c r="M15" i="6" s="1"/>
  <c r="I18" i="7" l="1"/>
  <c r="F17" i="6"/>
  <c r="I17" i="6" s="1"/>
  <c r="C18" i="6"/>
  <c r="L16" i="6"/>
  <c r="M16" i="6" s="1"/>
  <c r="J16" i="6"/>
  <c r="L17" i="6" l="1"/>
  <c r="M17" i="6" s="1"/>
  <c r="J17" i="6"/>
  <c r="F18" i="6"/>
  <c r="I18" i="6" s="1"/>
  <c r="D20" i="6"/>
  <c r="L18" i="6" l="1"/>
  <c r="M18" i="6" s="1"/>
  <c r="J20" i="6"/>
  <c r="J18" i="6"/>
  <c r="D51" i="5" l="1"/>
  <c r="E51" i="5" s="1"/>
  <c r="E49" i="5"/>
  <c r="F49" i="5" s="1"/>
  <c r="G49" i="5" s="1"/>
  <c r="H49" i="5" s="1"/>
  <c r="D44" i="5"/>
  <c r="E44" i="5" s="1"/>
  <c r="E43" i="5"/>
  <c r="F43" i="5" s="1"/>
  <c r="G43" i="5" s="1"/>
  <c r="H43" i="5" s="1"/>
  <c r="D38" i="5"/>
  <c r="D39" i="5" s="1"/>
  <c r="F37" i="5"/>
  <c r="G37" i="5" s="1"/>
  <c r="H37" i="5" s="1"/>
  <c r="E37" i="5"/>
  <c r="C33" i="5"/>
  <c r="C39" i="5" s="1"/>
  <c r="C45" i="5" s="1"/>
  <c r="C52" i="5" s="1"/>
  <c r="D32" i="5"/>
  <c r="D33" i="5" s="1"/>
  <c r="E31" i="5"/>
  <c r="F31" i="5" s="1"/>
  <c r="G31" i="5" s="1"/>
  <c r="H31" i="5" s="1"/>
  <c r="D28" i="5"/>
  <c r="F21" i="5"/>
  <c r="H14" i="5"/>
  <c r="G14" i="5"/>
  <c r="F14" i="5"/>
  <c r="E14" i="5"/>
  <c r="D9" i="5"/>
  <c r="H14" i="4"/>
  <c r="G14" i="4"/>
  <c r="F14" i="4"/>
  <c r="E14" i="4"/>
  <c r="D9" i="4"/>
  <c r="D51" i="4"/>
  <c r="D52" i="4" s="1"/>
  <c r="E49" i="4"/>
  <c r="F49" i="4" s="1"/>
  <c r="G49" i="4" s="1"/>
  <c r="H49" i="4" s="1"/>
  <c r="I49" i="4" s="1"/>
  <c r="J49" i="4" s="1"/>
  <c r="K49" i="4" s="1"/>
  <c r="L49" i="4" s="1"/>
  <c r="M49" i="4" s="1"/>
  <c r="D38" i="4"/>
  <c r="F21" i="4"/>
  <c r="D28" i="4"/>
  <c r="C33" i="4"/>
  <c r="C39" i="4" s="1"/>
  <c r="D44" i="4"/>
  <c r="D32" i="4"/>
  <c r="D33" i="4" s="1"/>
  <c r="D15" i="5" l="1"/>
  <c r="E32" i="5"/>
  <c r="E33" i="5" s="1"/>
  <c r="D52" i="5"/>
  <c r="F44" i="5"/>
  <c r="E45" i="5"/>
  <c r="E52" i="5"/>
  <c r="F51" i="5"/>
  <c r="E38" i="5"/>
  <c r="D45" i="5"/>
  <c r="D15" i="4"/>
  <c r="E51" i="4"/>
  <c r="F51" i="4" s="1"/>
  <c r="G51" i="4" s="1"/>
  <c r="H51" i="4" s="1"/>
  <c r="I51" i="4" s="1"/>
  <c r="J51" i="4" s="1"/>
  <c r="K51" i="4" s="1"/>
  <c r="L51" i="4" s="1"/>
  <c r="M51" i="4" s="1"/>
  <c r="N51" i="4" s="1"/>
  <c r="N52" i="4" s="1"/>
  <c r="E32" i="4"/>
  <c r="F32" i="4" s="1"/>
  <c r="F33" i="4" s="1"/>
  <c r="F32" i="5" l="1"/>
  <c r="F33" i="5" s="1"/>
  <c r="F52" i="5"/>
  <c r="G51" i="5"/>
  <c r="H51" i="5" s="1"/>
  <c r="F45" i="5"/>
  <c r="G44" i="5"/>
  <c r="H44" i="5" s="1"/>
  <c r="F38" i="5"/>
  <c r="E39" i="5"/>
  <c r="G32" i="4"/>
  <c r="G33" i="4" s="1"/>
  <c r="E33" i="4"/>
  <c r="E52" i="4"/>
  <c r="F52" i="4"/>
  <c r="E43" i="4"/>
  <c r="F43" i="4" s="1"/>
  <c r="G43" i="4" s="1"/>
  <c r="H43" i="4" s="1"/>
  <c r="I43" i="4" s="1"/>
  <c r="J43" i="4" s="1"/>
  <c r="K43" i="4" s="1"/>
  <c r="L43" i="4" s="1"/>
  <c r="M43" i="4" s="1"/>
  <c r="E37" i="4"/>
  <c r="F37" i="4" s="1"/>
  <c r="G37" i="4" s="1"/>
  <c r="H37" i="4" s="1"/>
  <c r="I37" i="4" s="1"/>
  <c r="J37" i="4" s="1"/>
  <c r="K37" i="4" s="1"/>
  <c r="L37" i="4" s="1"/>
  <c r="M37" i="4" s="1"/>
  <c r="C45" i="4"/>
  <c r="C52" i="4" s="1"/>
  <c r="E31" i="4"/>
  <c r="F31" i="4" s="1"/>
  <c r="G31" i="4" s="1"/>
  <c r="H31" i="4" s="1"/>
  <c r="I31" i="4" s="1"/>
  <c r="J31" i="4" s="1"/>
  <c r="K31" i="4" s="1"/>
  <c r="L31" i="4" s="1"/>
  <c r="M31" i="4" s="1"/>
  <c r="G32" i="5" l="1"/>
  <c r="H32" i="5" s="1"/>
  <c r="I32" i="5" s="1"/>
  <c r="I33" i="5" s="1"/>
  <c r="D34" i="5" s="1"/>
  <c r="H45" i="5"/>
  <c r="I44" i="5"/>
  <c r="I45" i="5" s="1"/>
  <c r="D46" i="5" s="1"/>
  <c r="H33" i="5"/>
  <c r="H52" i="5"/>
  <c r="I51" i="5"/>
  <c r="I52" i="5" s="1"/>
  <c r="G52" i="5"/>
  <c r="G38" i="5"/>
  <c r="H38" i="5" s="1"/>
  <c r="F39" i="5"/>
  <c r="G45" i="5"/>
  <c r="G33" i="5"/>
  <c r="H32" i="4"/>
  <c r="H33" i="4" s="1"/>
  <c r="G52" i="4"/>
  <c r="D39" i="4"/>
  <c r="E38" i="4"/>
  <c r="D53" i="5" l="1"/>
  <c r="H39" i="5"/>
  <c r="I38" i="5"/>
  <c r="I39" i="5" s="1"/>
  <c r="D40" i="5" s="1"/>
  <c r="G39" i="5"/>
  <c r="I32" i="4"/>
  <c r="I33" i="4" s="1"/>
  <c r="H52" i="4"/>
  <c r="D45" i="4"/>
  <c r="E44" i="4"/>
  <c r="E39" i="4"/>
  <c r="F38" i="4"/>
  <c r="J32" i="4" l="1"/>
  <c r="K32" i="4" s="1"/>
  <c r="I52" i="4"/>
  <c r="F39" i="4"/>
  <c r="G38" i="4"/>
  <c r="E45" i="4"/>
  <c r="F44" i="4"/>
  <c r="J33" i="4" l="1"/>
  <c r="J52" i="4"/>
  <c r="L32" i="4"/>
  <c r="K33" i="4"/>
  <c r="F45" i="4"/>
  <c r="G44" i="4"/>
  <c r="H38" i="4"/>
  <c r="G39" i="4"/>
  <c r="K52" i="4" l="1"/>
  <c r="G45" i="4"/>
  <c r="H44" i="4"/>
  <c r="I38" i="4"/>
  <c r="H39" i="4"/>
  <c r="M32" i="4"/>
  <c r="L33" i="4"/>
  <c r="N32" i="4" l="1"/>
  <c r="N33" i="4" s="1"/>
  <c r="L52" i="4"/>
  <c r="I44" i="4"/>
  <c r="H45" i="4"/>
  <c r="M33" i="4"/>
  <c r="J38" i="4"/>
  <c r="I39" i="4"/>
  <c r="D61" i="5" l="1"/>
  <c r="E61" i="5" s="1"/>
  <c r="F61" i="5" s="1"/>
  <c r="M52" i="4"/>
  <c r="D53" i="4" s="1"/>
  <c r="D61" i="4" s="1"/>
  <c r="E61" i="4" s="1"/>
  <c r="F61" i="4" s="1"/>
  <c r="D34" i="4"/>
  <c r="D58" i="4" s="1"/>
  <c r="H58" i="4" s="1"/>
  <c r="J44" i="4"/>
  <c r="I45" i="4"/>
  <c r="K38" i="4"/>
  <c r="J39" i="4"/>
  <c r="D58" i="5" l="1"/>
  <c r="D60" i="5"/>
  <c r="D59" i="5"/>
  <c r="E58" i="4"/>
  <c r="F58" i="4" s="1"/>
  <c r="L38" i="4"/>
  <c r="K39" i="4"/>
  <c r="K44" i="4"/>
  <c r="J45" i="4"/>
  <c r="E58" i="5" l="1"/>
  <c r="F58" i="5" s="1"/>
  <c r="H58" i="5"/>
  <c r="H59" i="5"/>
  <c r="E59" i="5"/>
  <c r="F59" i="5" s="1"/>
  <c r="E60" i="5"/>
  <c r="F60" i="5" s="1"/>
  <c r="H60" i="5"/>
  <c r="L44" i="4"/>
  <c r="K45" i="4"/>
  <c r="M38" i="4"/>
  <c r="L39" i="4"/>
  <c r="D62" i="5" l="1"/>
  <c r="E62" i="5" s="1"/>
  <c r="F62" i="5" s="1"/>
  <c r="M39" i="4"/>
  <c r="N38" i="4"/>
  <c r="N39" i="4" s="1"/>
  <c r="M44" i="4"/>
  <c r="N44" i="4" s="1"/>
  <c r="L45" i="4"/>
  <c r="D40" i="4" l="1"/>
  <c r="D59" i="4" s="1"/>
  <c r="H59" i="4" s="1"/>
  <c r="N45" i="4"/>
  <c r="M45" i="4"/>
  <c r="E59" i="4" l="1"/>
  <c r="F59" i="4" s="1"/>
  <c r="D46" i="4"/>
  <c r="D60" i="4" s="1"/>
  <c r="H60" i="4" s="1"/>
  <c r="D62" i="4" l="1"/>
  <c r="E62" i="4" s="1"/>
  <c r="F62" i="4" s="1"/>
  <c r="E60" i="4"/>
  <c r="F60" i="4" s="1"/>
</calcChain>
</file>

<file path=xl/sharedStrings.xml><?xml version="1.0" encoding="utf-8"?>
<sst xmlns="http://schemas.openxmlformats.org/spreadsheetml/2006/main" count="382" uniqueCount="262">
  <si>
    <t>Nombre de la empresa</t>
  </si>
  <si>
    <t>Escenario</t>
  </si>
  <si>
    <t>Celdas que debes llenar</t>
  </si>
  <si>
    <t>Probabilidad</t>
  </si>
  <si>
    <t>Precio que debes pagar (VPN)</t>
  </si>
  <si>
    <t>Crecimiento</t>
  </si>
  <si>
    <t>Valuación</t>
  </si>
  <si>
    <t>Veces Flujo</t>
  </si>
  <si>
    <t>Escenario moderado</t>
  </si>
  <si>
    <t>Precio actual</t>
  </si>
  <si>
    <t>Free Cash Flow proyectado</t>
  </si>
  <si>
    <t>Escenario Pesimista</t>
  </si>
  <si>
    <t>Escenario optimista</t>
  </si>
  <si>
    <t>Valor final</t>
  </si>
  <si>
    <t>Valuación ponderada</t>
  </si>
  <si>
    <t xml:space="preserve"> Pesimista</t>
  </si>
  <si>
    <t>Tasa libre de riesgo (cetes 1 año)</t>
  </si>
  <si>
    <t>Beta de acción</t>
  </si>
  <si>
    <t>Rendimiento esperado</t>
  </si>
  <si>
    <t>Rendimiento esperado (método CAPM)</t>
  </si>
  <si>
    <t>Escenario a la medida</t>
  </si>
  <si>
    <t>Crecimiento de los flujos</t>
  </si>
  <si>
    <t>Veces</t>
  </si>
  <si>
    <t>Valuación a la medida</t>
  </si>
  <si>
    <t>Rendimiento anual de SP500 (largo plazo)</t>
  </si>
  <si>
    <t>TTM</t>
  </si>
  <si>
    <t>Crecimiento histórico</t>
  </si>
  <si>
    <t>Free Cash Flow per share</t>
  </si>
  <si>
    <t>Promedio crecimiento 5 años</t>
  </si>
  <si>
    <t>Valor "justo" en diferentes escenarios</t>
  </si>
  <si>
    <t>Escenario pesimista</t>
  </si>
  <si>
    <t>Margen de Seguridad $</t>
  </si>
  <si>
    <t>Margen de Seguridad %</t>
  </si>
  <si>
    <t xml:space="preserve"> Moderado</t>
  </si>
  <si>
    <t xml:space="preserve"> Optimista</t>
  </si>
  <si>
    <t>Free Cash Flow Per Share actual</t>
  </si>
  <si>
    <t>¿Cuántas veces flujo cotiza hoy?</t>
  </si>
  <si>
    <t>EPS</t>
  </si>
  <si>
    <t>P/E (TTM)</t>
  </si>
  <si>
    <t>Year</t>
  </si>
  <si>
    <t>Revenue (Millions)</t>
  </si>
  <si>
    <t>Revenue Growth YOY (%)</t>
  </si>
  <si>
    <t>Profit Margin (%)</t>
  </si>
  <si>
    <t>Net Income (Millions)</t>
  </si>
  <si>
    <t>Shares outstanding (Millions)</t>
  </si>
  <si>
    <t>Shares outstanding growth YOY (%)</t>
  </si>
  <si>
    <t>EPS ($)</t>
  </si>
  <si>
    <t>EPS Growth YOY (%)</t>
  </si>
  <si>
    <t>P/E</t>
  </si>
  <si>
    <t>Price per Share ($)</t>
  </si>
  <si>
    <t>Annualized Return (%)</t>
  </si>
  <si>
    <t>-</t>
  </si>
  <si>
    <t>Revenue CAGR 10Y</t>
  </si>
  <si>
    <t>Average Profit Margin</t>
  </si>
  <si>
    <t>Average Share Issuance</t>
  </si>
  <si>
    <t>EPS CAGR 10Y</t>
  </si>
  <si>
    <t>Average P/E</t>
  </si>
  <si>
    <t>Plantilla de valoración DCF</t>
  </si>
  <si>
    <t>Average P/S</t>
  </si>
  <si>
    <t>P/S (TTM)</t>
  </si>
  <si>
    <t>Sales (Millions)</t>
  </si>
  <si>
    <t>Plantilla de valoración Price/Earnings (P/E)</t>
  </si>
  <si>
    <t>Plantilla de valoración Price-Sales (P/S)</t>
  </si>
  <si>
    <t>P/S</t>
  </si>
  <si>
    <t>Ponderación</t>
  </si>
  <si>
    <t>Fecha</t>
  </si>
  <si>
    <t>Price/Sales</t>
  </si>
  <si>
    <t>Beta</t>
  </si>
  <si>
    <t>Market Cap</t>
  </si>
  <si>
    <t>Price/Free cash flow</t>
  </si>
  <si>
    <t>Dividend Yield</t>
  </si>
  <si>
    <t>Payout Ratio</t>
  </si>
  <si>
    <t>EV/EBIT</t>
  </si>
  <si>
    <t>EV/EBITDA</t>
  </si>
  <si>
    <t>Return on assets ROA</t>
  </si>
  <si>
    <t>Return on equity ROE</t>
  </si>
  <si>
    <t>Return on invested capital ROIC</t>
  </si>
  <si>
    <t>Current ratio</t>
  </si>
  <si>
    <t>PEG Ratio</t>
  </si>
  <si>
    <t>Gross profit margin</t>
  </si>
  <si>
    <t>SG&amp;A margin</t>
  </si>
  <si>
    <t xml:space="preserve">EBITDA Margin </t>
  </si>
  <si>
    <t>Operating margin (EBIT margin)</t>
  </si>
  <si>
    <t>Net profit margin</t>
  </si>
  <si>
    <t>Total Debt / Equity</t>
  </si>
  <si>
    <t>Volume</t>
  </si>
  <si>
    <t>EPS (Earnings per share)</t>
  </si>
  <si>
    <t>Enterprise value</t>
  </si>
  <si>
    <t>Márgenes</t>
  </si>
  <si>
    <t>Métricas generales</t>
  </si>
  <si>
    <t>Múltiplos de valoración</t>
  </si>
  <si>
    <t>Indicadores de solvencia</t>
  </si>
  <si>
    <t>Market cap</t>
  </si>
  <si>
    <t>Conocida por su nombre "Market capitalization" o "capitalización de mercado" es el valor monetario $$$ de una empresa en el mercado. Es lo que tendrías que pagar si fueras a comprar toda la empresa.</t>
  </si>
  <si>
    <t>Price per share: Es el precio por acción actual, que puedes encontrar en cualquier portal como Yahoo finance, TIKR o investing.</t>
  </si>
  <si>
    <t>Shares outstanding: # de acciones en circulación que viene en el balance general de las empresas o en los portales financieros.</t>
  </si>
  <si>
    <t>Price per share de TIKR:</t>
  </si>
  <si>
    <t>Shares outstanding de TIKR:</t>
  </si>
  <si>
    <t>millones</t>
  </si>
  <si>
    <t>(Es importante usar las mismas unidades)</t>
  </si>
  <si>
    <t>Market cap =</t>
  </si>
  <si>
    <t>=</t>
  </si>
  <si>
    <t>million</t>
  </si>
  <si>
    <t>Nos da un valor bastante parecido a lo que calcula TIKR (La variación es por las decimales pero es muy poca para afectar el resultado)</t>
  </si>
  <si>
    <t>Al "Market cap" se le hace un ajuste, donde se le resta el efectivo y equivalentes de efectivo que tiene la empresa y se le suma la deuda, esto da un valor más acertado de la empresa.</t>
  </si>
  <si>
    <t>Enterprise Value (EV)</t>
  </si>
  <si>
    <t>Market Cap: Valor monetario $$$ de una empresa en el mercado. Es lo que tendrías que pagar si fueras a comprar toda la empresa.</t>
  </si>
  <si>
    <t>Total Debt: Suma de la deuda a corto plazo + deuda a largo plazo.</t>
  </si>
  <si>
    <t>Cash: Efectivo y equivalentes de efectivo, dinero líquido que tiene la empresa, no se incluyen acciones.</t>
  </si>
  <si>
    <t>Ejemplo real hecho el 19 de septiembre de 2022 con acciones de GOOGL</t>
  </si>
  <si>
    <t>Market cap TIKR =</t>
  </si>
  <si>
    <t>Net debt TIKR (A la deuda total se le resta el efectivo) =</t>
  </si>
  <si>
    <t>Enterprise value (EV) =</t>
  </si>
  <si>
    <t>Nos da el mismo valor que calcula TIKR</t>
  </si>
  <si>
    <t>Ejemplo de una acción con poca volatilidad: Johnson &amp; Johnson, Beta = 0.61, 19 de septiembre de 2022</t>
  </si>
  <si>
    <t>Ejemplo de una acción con mucha volatilidad: Tesla, Beta = 2.19, 19 de septiembre de 2022</t>
  </si>
  <si>
    <t>Medida para determinar la volatilidad de una inversión en relación con el mercado general (Usualmente el S&amp;P 500), el mercado tiene una beta de 1.0, si una acción tiene una beta MENOR a 1.0, entonces se considera menos volatil, si tiene una beta MAYOR a 1.0 entonces se considera más volatil, por ejemplo 1.5 significaría que la acción es 50% más volatil que el S&amp;P 500, es decir, en promedio cuando el S&amp;P 500 sube 1%, la acción sube 1.5%, si el S&amp;P 500 baja 1%, la acción baja 1.5%. Usualmente se calcula usando los últimos 5 años de historia del precio con datos mensuales.</t>
  </si>
  <si>
    <t>La volatilidad no es igual al riesgo, también puede abrir oportunidades.</t>
  </si>
  <si>
    <t>Beta (Volatilidad)</t>
  </si>
  <si>
    <t>Comparación S&amp;P 500 vs TSLA vs JNJ, 19 de septiembre de 2022</t>
  </si>
  <si>
    <t>Volumen</t>
  </si>
  <si>
    <t>Cantidad de valores (acciones, etfs, etc…) que se intercambian en un periodo determinado, usualmente 1 día donde la bolsa opera.</t>
  </si>
  <si>
    <t>Es un porcentaje % que muestra cuánto dividendo paga una acción, relativo al precio de la acción.</t>
  </si>
  <si>
    <t>Con datos de los últimos 12 meses (LTM) de TIKR al 23 de septiembre de 2022, podemos calcular lo siguiente:</t>
  </si>
  <si>
    <t>Cuadra perfectamente con lo que nos sale en TIKR.</t>
  </si>
  <si>
    <t>Se puede calcular ya sea por acción o en total con las fórmulas descritas.</t>
  </si>
  <si>
    <t>dividend</t>
  </si>
  <si>
    <t>net income</t>
  </si>
  <si>
    <t>payout ratio</t>
  </si>
  <si>
    <t>Ganancia de una empresa en los últimos 12 meses (net income ttm) dividida entre el # de acciones (Shares outstanding)</t>
  </si>
  <si>
    <t>De preferencia siempre usar el diluted shares outstanding, va a ser más conservador el resultado.</t>
  </si>
  <si>
    <t>Margen bruto de ganancia, es un % que representa lo que una empresa gana al hacer una venta, después de restar los costos asociados con fabricar y entregar el producto o servicio.</t>
  </si>
  <si>
    <t>Cost of goods sold = Materias primas, mano de obra para fabricar el producto o entregar el servicio, costos de envío para entrega a cliente final, todos los gastos relacionados a la producción y entrega del producto.</t>
  </si>
  <si>
    <t>Revenue: Ventas totales del periodo</t>
  </si>
  <si>
    <t>Ejemplo con microsoft</t>
  </si>
  <si>
    <t>Mide cuanta ganancia se queda una empresa por cada $1 vendido después de pagar sus costos variables de producción como</t>
  </si>
  <si>
    <t>sueldos, materias primas pero antes de pagar intereses o impuesto (Por eso es el EBIT = Earnings before interest and taxes)</t>
  </si>
  <si>
    <t>De manera general, te permite ver qué tan eficiente es una empresa para generar ganancias a través de sus operaciones</t>
  </si>
  <si>
    <t>Es un porcentaje % que te permite saber que % de las ventas está gastando la empresa en Selling, General &amp; Administrative.</t>
  </si>
  <si>
    <t>SG&amp;A = Nominas, gastos de marketing, incluye todos los gastos que no se relacionan directamente con el COGS ni con R&amp;D</t>
  </si>
  <si>
    <t>SG&amp;A Margin (Selling General &amp; Administrative Margin)</t>
  </si>
  <si>
    <t>EBITDA margin %</t>
  </si>
  <si>
    <t>Métrica para medir la rentabilidad de las operaciones de un negocio en % de sus ventas utilizando el EBITDA</t>
  </si>
  <si>
    <t>Earnings Before Interest Taxes Depreciation and Amortization</t>
  </si>
  <si>
    <t>Se enfoca en la ganancia operativa y en los flujos de efectivo de la depreciación y amortización.</t>
  </si>
  <si>
    <t xml:space="preserve">Se le conoce ya sea como operating margin, operating profit margin, profit margin o EBIT margin, en español significa margen operativo, </t>
  </si>
  <si>
    <t>el EBIT es = operating income</t>
  </si>
  <si>
    <t>Conocido también como net margin, mide cuanta ganancia neta en % de las ventas se genera por cada $1 USD vendido.</t>
  </si>
  <si>
    <t>Return on Assets (ROA)</t>
  </si>
  <si>
    <t>Mide que tan rentable es la empresa en % en relación a sus activos totales (total assets), te dice que tan habil es la empresa</t>
  </si>
  <si>
    <t>para generar ingresos administrando su balance general.</t>
  </si>
  <si>
    <t>Se usa el EBIT en vez del net income para enfocarse meramente en los flujos de las operaciones del negocio y poder</t>
  </si>
  <si>
    <t>excluir factores como la depreciación, amortización, impuestos e intereses.</t>
  </si>
  <si>
    <t>Aún no encuentro la explicación de por qué multiplicar x 0.625 pero así sale el dato en portales financieros como yahoo finance y TIKR.</t>
  </si>
  <si>
    <t>Sirve para medir la rentabilidad de una empresa comparada con su equity (Activos - pasivos).</t>
  </si>
  <si>
    <t>Te ayuda a entender que tan eficiente es una empresa para generar rentabilidad</t>
  </si>
  <si>
    <t>Return on Equity (ROE)</t>
  </si>
  <si>
    <t>Return on invested capital (ROIC)</t>
  </si>
  <si>
    <t>Mide la eficiencia de una empresa para invertir el capital que tiene y obtener buenas rentabilidades.</t>
  </si>
  <si>
    <t>Se considera que la empresa está generando riqueza si el ROIC es superior al Weighted Average Cost of Capital (WACC)</t>
  </si>
  <si>
    <t>Levered free cash flow: Efectivo que tiene un negocio después de cumplir sus obligaciones financieras</t>
  </si>
  <si>
    <t>Unlevered free cash flow: Efectivo que tiene el negocio antes de cumplir con sus obligaciones financieras</t>
  </si>
  <si>
    <t>Obligaciones financieras: Gastos operativos, pagos de intereses, etc.</t>
  </si>
  <si>
    <t>El que usamos para los análisis es el levered free cash flow</t>
  </si>
  <si>
    <t>Este flujo de efectivo libre se puede usar para pagar dividendos, deudas, hacer adquisiciones o reinvertir en el negocio.</t>
  </si>
  <si>
    <t>Free cash flow</t>
  </si>
  <si>
    <t>Free Cash Flow</t>
  </si>
  <si>
    <t>Free cash flow margin</t>
  </si>
  <si>
    <t>% de free cash flow que se genera por cada $1 USD de ventas, te dice que tan buena es la empresa para generar efectivo.</t>
  </si>
  <si>
    <t>Mide la deuda como un % del equity, te sirve para evaluar que tan apalancada con deuda se encuentra la empresa.</t>
  </si>
  <si>
    <t>Indicador de liquidez que mide la habilidad de una empresa para poder pagar sus obligaciones a corto plazo (pasivos circulantes o current liabilities)</t>
  </si>
  <si>
    <t>Son deudas que la empresa debe pagar en 12 meses o menos.</t>
  </si>
  <si>
    <t>Si es mayor a 1, significa que si tiene suficiente liquidez para hacer frente a sus obligaciones futuras en los siguientes 12 meses.</t>
  </si>
  <si>
    <t>Total Liabilities / Total Assets</t>
  </si>
  <si>
    <t>Total liabilities / total assets</t>
  </si>
  <si>
    <t xml:space="preserve">Indicador de solvencia que muestra que % de los activos (assets) son pasivos (liabilities) </t>
  </si>
  <si>
    <t>Ejemplo, total liabilities / total assets = 20%, por cada $100 en activos, hay $20 en pasivos.</t>
  </si>
  <si>
    <t>Métrica utilizada para comparar el precio de una acción contra las ganancias un periodo pasado, usualmente 12 meses,</t>
  </si>
  <si>
    <t>TTM = Trailing twelve months = últimos 12 meses</t>
  </si>
  <si>
    <t>FWD = Forward, usualmente se refiere a los siguientes 12 meses (Es un pronóstico de las ganancias futuras)</t>
  </si>
  <si>
    <t>Price/Earnings TTM y FWD</t>
  </si>
  <si>
    <t>Price / Earnings TTM y FWD (P/E)</t>
  </si>
  <si>
    <t>El P/E varía ya que el que ellos muestran es con el precio al finalizar el 2T 2022 y yo estoy usando el del 25 de septiembre de 2022</t>
  </si>
  <si>
    <t>NTM = Next twelve months = FWD</t>
  </si>
  <si>
    <t>Te dice cuántas veces las utilidades del año pasado (TTM) o de los siguientes 12 meses (FWD o NTM) estás pagando al precio actual.</t>
  </si>
  <si>
    <t>Price / Sales</t>
  </si>
  <si>
    <t>En portales como yahoo finance si aparece el valor actualizado, muy similar a lo que calculamos.</t>
  </si>
  <si>
    <t>Si las utilidades se mantuvieran constantes, en ese # de años recuperarías tu inversión, cuanto pagas por cada $1 USD de ganancia.</t>
  </si>
  <si>
    <t>Métrica que te indica al precio actual de la empresa, cuánto estás pagando por cada $1 de ventas.</t>
  </si>
  <si>
    <t>Hay una ligera variación ya que Yahoo considera el market cap como 1.80T en vez del 1.77T que tenemos nosotros</t>
  </si>
  <si>
    <t>Price / Free Cash Flow</t>
  </si>
  <si>
    <t>Compara el precio de la empresa contra su free cash flow, similar al P/E y P/S pero ahora con free cash flow</t>
  </si>
  <si>
    <t>Te dice cuánto estás pagando por cada $1 USD de free cash flow.</t>
  </si>
  <si>
    <t>Similar al price / earnings pero ahora con ventas, se puede usar cuando no hay ganancias y no se puede usar el P/E</t>
  </si>
  <si>
    <t>Buen indicador para valuar, el free cash flow es más dificil que manipular que el net income.</t>
  </si>
  <si>
    <t>Nuevamente hay una ligera variación por la fecha donde se toman los datos, el actual al 25 de septiembre de 2022 en gurufocus da 27.53, muy similar al nuestro.</t>
  </si>
  <si>
    <t>Comparación del precio de la empresa (market cap) contra su valor en libros (book value)</t>
  </si>
  <si>
    <t>Te dice cuánto estás pagando por cada $1 en equity (Assets - liabilities)</t>
  </si>
  <si>
    <t>Abajo de 1 se supone que es atractivo.</t>
  </si>
  <si>
    <t>Price / Book Value</t>
  </si>
  <si>
    <t>Price/book value</t>
  </si>
  <si>
    <t>El valor es muy cercano a lo que da yahoo finance.</t>
  </si>
  <si>
    <t>Multiplo de valuación que compara el precio de la empresa incluyendo su deuda y efectivo, con el operating income o EBIT,</t>
  </si>
  <si>
    <t>es lo que estás pagando por cada $1 de EBIT ya descontando efectivo y sumando deuda.</t>
  </si>
  <si>
    <t>Puede variar un poco dependiendo del EV de ese día</t>
  </si>
  <si>
    <t>EV / EBITDA</t>
  </si>
  <si>
    <t>Múltiplo que divide el market cap menos el efectivo más la deuda entre el EBITDA (Earnings before interest taxes depreciation and amortization)</t>
  </si>
  <si>
    <t>Te dice que tan caro o barato cotiza una empresa considerando su deuda y el efectivo que tienen, comparado con su EBITDA.</t>
  </si>
  <si>
    <t>Se puede usar cuando se busque aislar el efecto de la depreciación y amortización, impuestos e intereses.</t>
  </si>
  <si>
    <t>Puede variar dependiendo del Enterprise value de ese día</t>
  </si>
  <si>
    <t>Price to Earnings to Growth Ratio (PEG Ratio)</t>
  </si>
  <si>
    <t>Uno de los problemas del P/E es que no incluye el crecimiento a futuro de las ganancias, para eso existe el PEG ratio, lo que hace es dividir el P/E entre</t>
  </si>
  <si>
    <t>el crecimiento pronosticado a futuro en las ganancias (usualmente es el promedio de los siguientes 5 años),</t>
  </si>
  <si>
    <t>si es menor a 1 significa que cotiza barato respecto a su crecimiento, arriba de 1.5 es que cotiza muy alto con todo y el crecimiento esperado.</t>
  </si>
  <si>
    <t>https://www.buyupside.com/calculators/annualizedreturn.htm</t>
  </si>
  <si>
    <t>Calculadora de rendimiento anualizado</t>
  </si>
  <si>
    <t>Con otros datos de analistas:</t>
  </si>
  <si>
    <t>En este ejemplo, la acción de microsoft tiene un promedio diario considerando los últimos 3 meses, de 24.66 millones de acciones diarias. Si multiplicamos 24,660,000 x $237.92 que es el precio por acción actual, podemos saber que a estos precios, se mueven alrededor de $5,867,107,200 USD diarios.</t>
  </si>
  <si>
    <t>Es el % de las ganancias de los últimos 12 meses que tuvo la empresa (net income) que se paga en dividendo.</t>
  </si>
  <si>
    <t>Idealmente debe ser mucho menor a 100%</t>
  </si>
  <si>
    <t>¿Tiene mejores márgenes de ganancia neta que la competencia?</t>
  </si>
  <si>
    <t>¿Es una empresa que para mantenerse a la vanguardia requiere de grandes inversiones de capital para mantener sus operaciones, crear nuevos productos o depende de seguir teniendo ideas innovadoras?</t>
  </si>
  <si>
    <t>¿Es una marca reconocida en su industria?</t>
  </si>
  <si>
    <t>¿Cuenta con diferentes productos y múltiples fuentes de ingresos?</t>
  </si>
  <si>
    <t>¿Es fácil es que sus clientes se cambien con la competencia?</t>
  </si>
  <si>
    <t>¿Crees que la empresa va a seguir existiendo en 10 años?</t>
  </si>
  <si>
    <t>¿Qué debe pasar para que la empresa siga teniendo éxito en los siguientes 10 años?</t>
  </si>
  <si>
    <t>¿Es un negocio escalable? (Sus costos aumentan a menor ritmo que sus ventas cuando venden en masa)</t>
  </si>
  <si>
    <t>¿Depende de intermediarios para operar?</t>
  </si>
  <si>
    <t>¿Podrían mantener el éxito que tienen si el equipo directivo cambiara?</t>
  </si>
  <si>
    <t>Análisis cualitativo &amp; MOAT</t>
  </si>
  <si>
    <t>Tesis de inversión</t>
  </si>
  <si>
    <t>¿Podría otra empresa ofrecer el mismo producto o servicio?</t>
  </si>
  <si>
    <t>¿Los directivos cuentan con amplia experiencia en su posición y han demostrado resultados extraordinarios en esta o posiciones similares?</t>
  </si>
  <si>
    <t>¿Ha reaccionado bien la empresa en el pasado en tiempos de crisis?</t>
  </si>
  <si>
    <t>Puntuación</t>
  </si>
  <si>
    <t>Puntuación máxima</t>
  </si>
  <si>
    <t>Puntuación obtenida</t>
  </si>
  <si>
    <t>Calificación</t>
  </si>
  <si>
    <t>*** 100% es lo mejor que existe, 0% lo peor</t>
  </si>
  <si>
    <t>Fecha del análisis</t>
  </si>
  <si>
    <t>Si = 1, No = 0</t>
  </si>
  <si>
    <t>INSTRUCCIONES: Responder con "Si" o "No" y asignar puntaje, si la respuesta es algo intermedio colocar "0.25, 0.5, 0.75" dependiendo de si se acerca a un "Si" o a un "No".</t>
  </si>
  <si>
    <t>Si = 0</t>
  </si>
  <si>
    <t>No = 1</t>
  </si>
  <si>
    <t>¿Cuenta con un "monopolio" que le permita mantener como clientes a la mayoría del mercado? (Por regulaciones, conseciones, patentes, difícil que entre la competencia, etc…)</t>
  </si>
  <si>
    <t>Poco = 1, Mucho = 0</t>
  </si>
  <si>
    <t>No = 1, Si = 0</t>
  </si>
  <si>
    <t>¿Tiene el efecto de red? (Mientras más usuarios lo tienen, más usuarios lo quieren y más valor ofrece el producto)</t>
  </si>
  <si>
    <t>Entendiendo la empresa</t>
  </si>
  <si>
    <t>¿Cómo gana dinero el negocio?</t>
  </si>
  <si>
    <t>¿Cuáles son sus principales productos?</t>
  </si>
  <si>
    <t>¿Cuáles son sus principales líneas de negocio?</t>
  </si>
  <si>
    <t>¿En qué regiones se concentran la mayoría de sus ventas?</t>
  </si>
  <si>
    <t>¿Qué métricas específicas usa el negocio para medir su desempeño?</t>
  </si>
  <si>
    <t>¿Cómo empezó la empresa, cuántos años lleva operando, ha ido cambiando su negocio?</t>
  </si>
  <si>
    <t>¿Quienes son los principales competidores?</t>
  </si>
  <si>
    <t>¿Cuáles son sus principales clientes y qué % de las ventas representa?</t>
  </si>
  <si>
    <t>Q4 2023</t>
  </si>
  <si>
    <t>Q3 2023</t>
  </si>
  <si>
    <t>Q2 2023</t>
  </si>
  <si>
    <t>Q1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</si>
</sst>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$&quot;#,##0.00"/>
    <numFmt numFmtId="165" formatCode="0.0%"/>
    <numFmt numFmtId="166" formatCode="&quot;$&quot;#,##0.0"/>
    <numFmt numFmtId="167" formatCode="0.0"/>
    <numFmt numFmtId="168" formatCode="&quot;$&quot;#,##0"/>
  </numFmts>
  <fonts count="18" x14ac:knownFonts="1">
    <font>
      <sz val="10"/>
      <color theme="1"/>
      <name val="Arial"/>
      <family val="2"/>
    </font>
    <font>
      <sz val="11"/>
      <color theme="1"/>
      <name val="Calibri"/>
      <family val="2"/>
      <scheme val="minor"/>
    </font>
    <font>
      <b/>
      <sz val="10"/>
      <color theme="1"/>
      <name val="Arial"/>
      <family val="2"/>
    </font>
    <font>
      <b/>
      <sz val="11"/>
      <color theme="1"/>
      <name val="Arial"/>
      <family val="2"/>
    </font>
    <font>
      <sz val="10"/>
      <color theme="1"/>
      <name val="Arial"/>
      <family val="2"/>
    </font>
    <font>
      <b/>
      <sz val="12"/>
      <color theme="1"/>
      <name val="Arial"/>
      <family val="2"/>
    </font>
    <font>
      <sz val="10"/>
      <name val="Arial"/>
      <family val="2"/>
    </font>
    <font>
      <b/>
      <sz val="10"/>
      <color rgb="FFC00000"/>
      <name val="Arial"/>
      <family val="2"/>
    </font>
    <font>
      <b/>
      <sz val="10"/>
      <color theme="7" tint="-0.249977111117893"/>
      <name val="Arial"/>
      <family val="2"/>
    </font>
    <font>
      <b/>
      <sz val="10"/>
      <color rgb="FF00B050"/>
      <name val="Arial"/>
      <family val="2"/>
    </font>
    <font>
      <b/>
      <sz val="10"/>
      <name val="Arial"/>
      <family val="2"/>
    </font>
    <font>
      <b/>
      <sz val="10"/>
      <color theme="4"/>
      <name val="Arial"/>
      <family val="2"/>
    </font>
    <font>
      <sz val="10"/>
      <color theme="0" tint="-0.249977111117893"/>
      <name val="Arial"/>
      <family val="2"/>
    </font>
    <font>
      <u/>
      <sz val="10"/>
      <color theme="1"/>
      <name val="Arial"/>
      <family val="2"/>
    </font>
    <font>
      <b/>
      <sz val="10"/>
      <color rgb="FF0070C0"/>
      <name val="Arial"/>
      <family val="2"/>
    </font>
    <font>
      <sz val="10"/>
      <color rgb="FF000000"/>
      <name val="Arial"/>
      <family val="2"/>
    </font>
    <font>
      <u/>
      <sz val="10"/>
      <color theme="10"/>
      <name val="Arial"/>
      <family val="2"/>
    </font>
    <font>
      <b/>
      <sz val="10"/>
      <color rgb="FFFF0000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</fills>
  <borders count="29">
    <border>
      <left/>
      <right/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dotted">
        <color theme="0" tint="-0.499984740745262"/>
      </left>
      <right style="dotted">
        <color theme="0" tint="-0.499984740745262"/>
      </right>
      <top style="dotted">
        <color theme="0" tint="-0.499984740745262"/>
      </top>
      <bottom style="dotted">
        <color theme="0" tint="-0.499984740745262"/>
      </bottom>
      <diagonal/>
    </border>
    <border>
      <left style="hair">
        <color theme="0" tint="-0.34998626667073579"/>
      </left>
      <right/>
      <top style="hair">
        <color theme="0" tint="-0.34998626667073579"/>
      </top>
      <bottom style="hair">
        <color theme="0" tint="-0.34998626667073579"/>
      </bottom>
      <diagonal/>
    </border>
    <border>
      <left/>
      <right style="hair">
        <color theme="0" tint="-0.34998626667073579"/>
      </right>
      <top style="hair">
        <color theme="0" tint="-0.34998626667073579"/>
      </top>
      <bottom style="hair">
        <color theme="0" tint="-0.34998626667073579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dotted">
        <color theme="0" tint="-0.499984740745262"/>
      </left>
      <right/>
      <top style="dotted">
        <color theme="0" tint="-0.499984740745262"/>
      </top>
      <bottom style="dotted">
        <color theme="0" tint="-0.499984740745262"/>
      </bottom>
      <diagonal/>
    </border>
    <border>
      <left style="medium">
        <color indexed="64"/>
      </left>
      <right/>
      <top style="dotted">
        <color theme="0" tint="-0.499984740745262"/>
      </top>
      <bottom style="dotted">
        <color theme="0" tint="-0.499984740745262"/>
      </bottom>
      <diagonal/>
    </border>
    <border>
      <left/>
      <right/>
      <top style="dotted">
        <color theme="0" tint="-0.499984740745262"/>
      </top>
      <bottom/>
      <diagonal/>
    </border>
    <border>
      <left style="medium">
        <color indexed="64"/>
      </left>
      <right/>
      <top style="dotted">
        <color theme="0" tint="-0.499984740745262"/>
      </top>
      <bottom/>
      <diagonal/>
    </border>
    <border>
      <left/>
      <right style="hair">
        <color theme="0" tint="-0.34998626667073579"/>
      </right>
      <top/>
      <bottom style="hair">
        <color theme="0" tint="-0.3499862666707357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5">
    <xf numFmtId="0" fontId="0" fillId="0" borderId="0"/>
    <xf numFmtId="9" fontId="4" fillId="0" borderId="0" applyFont="0" applyFill="0" applyBorder="0" applyAlignment="0" applyProtection="0"/>
    <xf numFmtId="0" fontId="1" fillId="0" borderId="0"/>
    <xf numFmtId="0" fontId="15" fillId="0" borderId="0"/>
    <xf numFmtId="0" fontId="16" fillId="0" borderId="0" applyNumberFormat="0" applyFill="0" applyBorder="0" applyAlignment="0" applyProtection="0"/>
  </cellStyleXfs>
  <cellXfs count="139">
    <xf numFmtId="0" fontId="0" fillId="0" borderId="0" xfId="0"/>
    <xf numFmtId="0" fontId="2" fillId="0" borderId="0" xfId="0" applyFont="1" applyAlignment="1">
      <alignment horizontal="center" wrapText="1"/>
    </xf>
    <xf numFmtId="0" fontId="3" fillId="0" borderId="0" xfId="0" applyFont="1"/>
    <xf numFmtId="0" fontId="0" fillId="0" borderId="0" xfId="0" applyAlignment="1">
      <alignment horizontal="right"/>
    </xf>
    <xf numFmtId="0" fontId="5" fillId="0" borderId="0" xfId="0" applyFont="1"/>
    <xf numFmtId="0" fontId="2" fillId="0" borderId="1" xfId="0" applyFont="1" applyBorder="1" applyAlignment="1">
      <alignment horizontal="center"/>
    </xf>
    <xf numFmtId="2" fontId="0" fillId="0" borderId="0" xfId="0" applyNumberFormat="1" applyAlignment="1">
      <alignment horizontal="center"/>
    </xf>
    <xf numFmtId="0" fontId="0" fillId="0" borderId="3" xfId="0" applyBorder="1" applyAlignment="1">
      <alignment horizontal="center"/>
    </xf>
    <xf numFmtId="2" fontId="0" fillId="0" borderId="2" xfId="0" applyNumberFormat="1" applyBorder="1" applyAlignment="1">
      <alignment horizontal="center"/>
    </xf>
    <xf numFmtId="0" fontId="0" fillId="3" borderId="0" xfId="0" applyFill="1"/>
    <xf numFmtId="9" fontId="0" fillId="3" borderId="0" xfId="0" applyNumberFormat="1" applyFill="1" applyAlignment="1">
      <alignment horizontal="center"/>
    </xf>
    <xf numFmtId="9" fontId="0" fillId="3" borderId="3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6" fillId="0" borderId="0" xfId="0" applyFont="1"/>
    <xf numFmtId="0" fontId="0" fillId="0" borderId="0" xfId="0" applyAlignment="1">
      <alignment horizontal="left"/>
    </xf>
    <xf numFmtId="9" fontId="0" fillId="3" borderId="7" xfId="0" applyNumberFormat="1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0" borderId="11" xfId="0" applyBorder="1"/>
    <xf numFmtId="2" fontId="0" fillId="0" borderId="12" xfId="0" applyNumberFormat="1" applyBorder="1"/>
    <xf numFmtId="0" fontId="2" fillId="0" borderId="13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2" fontId="0" fillId="0" borderId="5" xfId="0" applyNumberFormat="1" applyBorder="1" applyAlignment="1">
      <alignment horizontal="center"/>
    </xf>
    <xf numFmtId="2" fontId="0" fillId="2" borderId="6" xfId="0" applyNumberFormat="1" applyFill="1" applyBorder="1" applyAlignment="1">
      <alignment horizontal="center"/>
    </xf>
    <xf numFmtId="0" fontId="0" fillId="0" borderId="4" xfId="0" applyBorder="1" applyAlignment="1">
      <alignment horizontal="center"/>
    </xf>
    <xf numFmtId="2" fontId="0" fillId="0" borderId="11" xfId="0" applyNumberFormat="1" applyBorder="1" applyAlignment="1">
      <alignment horizontal="left"/>
    </xf>
    <xf numFmtId="0" fontId="7" fillId="0" borderId="10" xfId="0" applyFont="1" applyBorder="1"/>
    <xf numFmtId="0" fontId="8" fillId="0" borderId="10" xfId="0" applyFont="1" applyBorder="1"/>
    <xf numFmtId="0" fontId="9" fillId="0" borderId="10" xfId="0" applyFont="1" applyBorder="1"/>
    <xf numFmtId="0" fontId="0" fillId="0" borderId="13" xfId="0" applyBorder="1"/>
    <xf numFmtId="0" fontId="0" fillId="0" borderId="1" xfId="0" applyBorder="1" applyAlignment="1">
      <alignment horizontal="center" vertical="center"/>
    </xf>
    <xf numFmtId="0" fontId="7" fillId="0" borderId="5" xfId="0" applyFont="1" applyBorder="1"/>
    <xf numFmtId="0" fontId="8" fillId="0" borderId="5" xfId="0" applyFont="1" applyBorder="1"/>
    <xf numFmtId="0" fontId="9" fillId="0" borderId="5" xfId="0" applyFont="1" applyBorder="1"/>
    <xf numFmtId="4" fontId="0" fillId="3" borderId="7" xfId="0" applyNumberFormat="1" applyFill="1" applyBorder="1" applyAlignment="1">
      <alignment horizontal="center"/>
    </xf>
    <xf numFmtId="165" fontId="0" fillId="4" borderId="0" xfId="1" applyNumberFormat="1" applyFont="1" applyFill="1" applyBorder="1" applyAlignment="1">
      <alignment horizontal="center"/>
    </xf>
    <xf numFmtId="9" fontId="0" fillId="0" borderId="0" xfId="0" applyNumberFormat="1" applyAlignment="1">
      <alignment horizontal="center"/>
    </xf>
    <xf numFmtId="9" fontId="0" fillId="3" borderId="15" xfId="0" applyNumberFormat="1" applyFill="1" applyBorder="1" applyAlignment="1">
      <alignment horizontal="center"/>
    </xf>
    <xf numFmtId="9" fontId="0" fillId="3" borderId="16" xfId="0" applyNumberFormat="1" applyFill="1" applyBorder="1" applyAlignment="1">
      <alignment horizontal="center"/>
    </xf>
    <xf numFmtId="2" fontId="0" fillId="0" borderId="17" xfId="0" applyNumberFormat="1" applyBorder="1" applyAlignment="1">
      <alignment horizontal="center"/>
    </xf>
    <xf numFmtId="0" fontId="14" fillId="0" borderId="10" xfId="0" applyFont="1" applyBorder="1"/>
    <xf numFmtId="2" fontId="0" fillId="0" borderId="18" xfId="0" applyNumberFormat="1" applyBorder="1" applyAlignment="1">
      <alignment horizontal="center"/>
    </xf>
    <xf numFmtId="0" fontId="11" fillId="0" borderId="5" xfId="0" applyFont="1" applyBorder="1"/>
    <xf numFmtId="0" fontId="10" fillId="0" borderId="6" xfId="0" applyFont="1" applyBorder="1"/>
    <xf numFmtId="2" fontId="2" fillId="2" borderId="3" xfId="0" applyNumberFormat="1" applyFont="1" applyFill="1" applyBorder="1" applyAlignment="1">
      <alignment horizontal="center" vertical="center"/>
    </xf>
    <xf numFmtId="165" fontId="0" fillId="5" borderId="0" xfId="1" applyNumberFormat="1" applyFont="1" applyFill="1" applyBorder="1" applyAlignment="1">
      <alignment horizontal="center"/>
    </xf>
    <xf numFmtId="10" fontId="0" fillId="3" borderId="7" xfId="0" applyNumberFormat="1" applyFill="1" applyBorder="1" applyAlignment="1">
      <alignment horizontal="center"/>
    </xf>
    <xf numFmtId="0" fontId="0" fillId="0" borderId="14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2" fontId="0" fillId="0" borderId="3" xfId="0" applyNumberFormat="1" applyBorder="1" applyAlignment="1">
      <alignment horizontal="center"/>
    </xf>
    <xf numFmtId="165" fontId="0" fillId="0" borderId="2" xfId="0" applyNumberFormat="1" applyBorder="1" applyAlignment="1">
      <alignment horizontal="center"/>
    </xf>
    <xf numFmtId="165" fontId="0" fillId="0" borderId="4" xfId="0" applyNumberFormat="1" applyBorder="1" applyAlignment="1">
      <alignment horizontal="center"/>
    </xf>
    <xf numFmtId="164" fontId="0" fillId="0" borderId="0" xfId="0" applyNumberFormat="1"/>
    <xf numFmtId="165" fontId="0" fillId="3" borderId="7" xfId="0" applyNumberFormat="1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164" fontId="0" fillId="3" borderId="8" xfId="0" applyNumberFormat="1" applyFill="1" applyBorder="1" applyAlignment="1">
      <alignment horizontal="center"/>
    </xf>
    <xf numFmtId="2" fontId="0" fillId="0" borderId="0" xfId="0" applyNumberFormat="1"/>
    <xf numFmtId="0" fontId="0" fillId="0" borderId="19" xfId="0" applyBorder="1"/>
    <xf numFmtId="164" fontId="0" fillId="0" borderId="0" xfId="0" applyNumberFormat="1" applyAlignment="1">
      <alignment horizontal="center"/>
    </xf>
    <xf numFmtId="0" fontId="0" fillId="0" borderId="20" xfId="0" applyBorder="1" applyAlignment="1">
      <alignment horizontal="center" vertical="center" wrapText="1"/>
    </xf>
    <xf numFmtId="164" fontId="0" fillId="3" borderId="20" xfId="0" applyNumberFormat="1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20" xfId="0" applyBorder="1" applyAlignment="1">
      <alignment horizontal="center" vertical="center"/>
    </xf>
    <xf numFmtId="166" fontId="0" fillId="3" borderId="20" xfId="0" applyNumberFormat="1" applyFill="1" applyBorder="1" applyAlignment="1">
      <alignment horizontal="center" vertical="center"/>
    </xf>
    <xf numFmtId="165" fontId="0" fillId="3" borderId="0" xfId="0" applyNumberFormat="1" applyFill="1" applyAlignment="1">
      <alignment horizontal="center"/>
    </xf>
    <xf numFmtId="165" fontId="0" fillId="3" borderId="20" xfId="0" applyNumberFormat="1" applyFill="1" applyBorder="1" applyAlignment="1">
      <alignment horizontal="center" vertical="center"/>
    </xf>
    <xf numFmtId="166" fontId="0" fillId="0" borderId="20" xfId="0" applyNumberFormat="1" applyBorder="1" applyAlignment="1">
      <alignment horizontal="center" vertical="center"/>
    </xf>
    <xf numFmtId="167" fontId="0" fillId="3" borderId="20" xfId="0" applyNumberFormat="1" applyFill="1" applyBorder="1" applyAlignment="1">
      <alignment horizontal="center" vertical="center"/>
    </xf>
    <xf numFmtId="10" fontId="0" fillId="0" borderId="20" xfId="0" applyNumberFormat="1" applyBorder="1" applyAlignment="1">
      <alignment horizontal="center" vertical="center"/>
    </xf>
    <xf numFmtId="164" fontId="0" fillId="0" borderId="20" xfId="0" applyNumberFormat="1" applyBorder="1" applyAlignment="1">
      <alignment horizontal="center" vertical="center"/>
    </xf>
    <xf numFmtId="167" fontId="0" fillId="0" borderId="20" xfId="0" applyNumberFormat="1" applyBorder="1" applyAlignment="1">
      <alignment horizontal="center" vertical="center"/>
    </xf>
    <xf numFmtId="168" fontId="0" fillId="3" borderId="20" xfId="0" applyNumberFormat="1" applyFill="1" applyBorder="1" applyAlignment="1">
      <alignment horizontal="center" vertical="center"/>
    </xf>
    <xf numFmtId="165" fontId="0" fillId="0" borderId="20" xfId="0" applyNumberFormat="1" applyBorder="1" applyAlignment="1">
      <alignment horizontal="center" vertical="center"/>
    </xf>
    <xf numFmtId="168" fontId="0" fillId="2" borderId="20" xfId="0" applyNumberFormat="1" applyFill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168" fontId="2" fillId="2" borderId="20" xfId="0" applyNumberFormat="1" applyFont="1" applyFill="1" applyBorder="1" applyAlignment="1">
      <alignment horizontal="center" vertical="center"/>
    </xf>
    <xf numFmtId="166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10" fontId="0" fillId="0" borderId="0" xfId="0" applyNumberFormat="1" applyAlignment="1">
      <alignment horizontal="center" vertical="center" wrapText="1"/>
    </xf>
    <xf numFmtId="0" fontId="12" fillId="0" borderId="0" xfId="0" applyFont="1" applyAlignment="1">
      <alignment horizontal="center" vertical="center"/>
    </xf>
    <xf numFmtId="2" fontId="12" fillId="0" borderId="0" xfId="0" applyNumberFormat="1" applyFont="1" applyAlignment="1">
      <alignment horizontal="center"/>
    </xf>
    <xf numFmtId="0" fontId="0" fillId="3" borderId="0" xfId="0" applyFill="1" applyAlignment="1">
      <alignment horizontal="center"/>
    </xf>
    <xf numFmtId="168" fontId="0" fillId="3" borderId="0" xfId="0" applyNumberFormat="1" applyFill="1"/>
    <xf numFmtId="0" fontId="2" fillId="0" borderId="0" xfId="0" applyFont="1"/>
    <xf numFmtId="0" fontId="16" fillId="0" borderId="0" xfId="4"/>
    <xf numFmtId="0" fontId="2" fillId="3" borderId="0" xfId="0" applyFont="1" applyFill="1"/>
    <xf numFmtId="164" fontId="0" fillId="3" borderId="0" xfId="0" applyNumberFormat="1" applyFill="1"/>
    <xf numFmtId="164" fontId="0" fillId="3" borderId="0" xfId="0" applyNumberFormat="1" applyFill="1" applyAlignment="1">
      <alignment horizontal="left"/>
    </xf>
    <xf numFmtId="0" fontId="0" fillId="6" borderId="0" xfId="0" applyFill="1"/>
    <xf numFmtId="0" fontId="2" fillId="6" borderId="0" xfId="0" applyFont="1" applyFill="1"/>
    <xf numFmtId="164" fontId="0" fillId="6" borderId="0" xfId="0" applyNumberFormat="1" applyFill="1"/>
    <xf numFmtId="168" fontId="0" fillId="6" borderId="0" xfId="0" applyNumberFormat="1" applyFill="1"/>
    <xf numFmtId="10" fontId="0" fillId="6" borderId="0" xfId="0" applyNumberFormat="1" applyFill="1"/>
    <xf numFmtId="0" fontId="0" fillId="7" borderId="0" xfId="0" applyFill="1"/>
    <xf numFmtId="0" fontId="2" fillId="7" borderId="0" xfId="0" applyFont="1" applyFill="1"/>
    <xf numFmtId="0" fontId="16" fillId="3" borderId="0" xfId="4" applyFill="1"/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top"/>
    </xf>
    <xf numFmtId="9" fontId="0" fillId="0" borderId="20" xfId="0" applyNumberFormat="1" applyBorder="1" applyAlignment="1">
      <alignment horizontal="center" vertical="center"/>
    </xf>
    <xf numFmtId="0" fontId="17" fillId="0" borderId="0" xfId="0" applyFont="1"/>
    <xf numFmtId="0" fontId="2" fillId="0" borderId="25" xfId="0" applyFont="1" applyBorder="1" applyAlignment="1">
      <alignment wrapText="1"/>
    </xf>
    <xf numFmtId="0" fontId="17" fillId="0" borderId="25" xfId="0" applyFont="1" applyBorder="1" applyAlignment="1">
      <alignment horizontal="left"/>
    </xf>
    <xf numFmtId="0" fontId="0" fillId="7" borderId="20" xfId="0" applyFill="1" applyBorder="1" applyAlignment="1">
      <alignment horizont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top"/>
    </xf>
    <xf numFmtId="0" fontId="0" fillId="0" borderId="21" xfId="0" applyBorder="1" applyAlignment="1">
      <alignment horizontal="left" vertical="top" wrapText="1"/>
    </xf>
    <xf numFmtId="0" fontId="0" fillId="0" borderId="22" xfId="0" applyBorder="1" applyAlignment="1">
      <alignment horizontal="left" vertical="top" wrapText="1"/>
    </xf>
    <xf numFmtId="0" fontId="0" fillId="0" borderId="23" xfId="0" applyBorder="1" applyAlignment="1">
      <alignment horizontal="left" vertical="top" wrapText="1"/>
    </xf>
    <xf numFmtId="0" fontId="0" fillId="0" borderId="27" xfId="0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28" xfId="0" applyBorder="1" applyAlignment="1">
      <alignment horizontal="left" vertical="top" wrapText="1"/>
    </xf>
    <xf numFmtId="0" fontId="0" fillId="0" borderId="24" xfId="0" applyBorder="1" applyAlignment="1">
      <alignment horizontal="left" vertical="top" wrapText="1"/>
    </xf>
    <xf numFmtId="0" fontId="0" fillId="0" borderId="25" xfId="0" applyBorder="1" applyAlignment="1">
      <alignment horizontal="left" vertical="top" wrapText="1"/>
    </xf>
    <xf numFmtId="0" fontId="0" fillId="0" borderId="26" xfId="0" applyBorder="1" applyAlignment="1">
      <alignment horizontal="left" vertical="top" wrapText="1"/>
    </xf>
    <xf numFmtId="0" fontId="0" fillId="3" borderId="21" xfId="0" applyFill="1" applyBorder="1" applyAlignment="1">
      <alignment horizontal="left" vertical="top" wrapText="1"/>
    </xf>
    <xf numFmtId="0" fontId="0" fillId="3" borderId="22" xfId="0" applyFill="1" applyBorder="1" applyAlignment="1">
      <alignment horizontal="left" vertical="top" wrapText="1"/>
    </xf>
    <xf numFmtId="0" fontId="0" fillId="3" borderId="23" xfId="0" applyFill="1" applyBorder="1" applyAlignment="1">
      <alignment horizontal="left" vertical="top" wrapText="1"/>
    </xf>
    <xf numFmtId="0" fontId="0" fillId="3" borderId="24" xfId="0" applyFill="1" applyBorder="1" applyAlignment="1">
      <alignment horizontal="left" vertical="top" wrapText="1"/>
    </xf>
    <xf numFmtId="0" fontId="0" fillId="3" borderId="25" xfId="0" applyFill="1" applyBorder="1" applyAlignment="1">
      <alignment horizontal="left" vertical="top" wrapText="1"/>
    </xf>
    <xf numFmtId="0" fontId="0" fillId="3" borderId="26" xfId="0" applyFill="1" applyBorder="1" applyAlignment="1">
      <alignment horizontal="left" vertical="top" wrapText="1"/>
    </xf>
    <xf numFmtId="0" fontId="2" fillId="0" borderId="20" xfId="0" applyFont="1" applyBorder="1" applyAlignment="1">
      <alignment horizontal="center"/>
    </xf>
    <xf numFmtId="0" fontId="0" fillId="0" borderId="20" xfId="0" applyBorder="1" applyAlignment="1">
      <alignment horizontal="center"/>
    </xf>
    <xf numFmtId="0" fontId="0" fillId="6" borderId="0" xfId="0" applyFill="1" applyAlignment="1">
      <alignment horizontal="left" vertical="top" wrapText="1"/>
    </xf>
    <xf numFmtId="0" fontId="0" fillId="3" borderId="0" xfId="0" applyFill="1" applyAlignment="1">
      <alignment horizontal="left" vertical="top" wrapText="1"/>
    </xf>
    <xf numFmtId="0" fontId="0" fillId="3" borderId="0" xfId="0" applyFill="1" applyAlignment="1">
      <alignment horizontal="left" wrapText="1"/>
    </xf>
    <xf numFmtId="0" fontId="0" fillId="6" borderId="0" xfId="0" applyFill="1" applyAlignment="1">
      <alignment horizontal="right"/>
    </xf>
    <xf numFmtId="0" fontId="13" fillId="0" borderId="0" xfId="0" applyFont="1" applyAlignment="1">
      <alignment horizontal="left"/>
    </xf>
    <xf numFmtId="0" fontId="0" fillId="0" borderId="0" xfId="0" applyAlignment="1">
      <alignment horizontal="left"/>
    </xf>
    <xf numFmtId="0" fontId="0" fillId="3" borderId="8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164" fontId="0" fillId="3" borderId="8" xfId="0" applyNumberFormat="1" applyFill="1" applyBorder="1" applyAlignment="1">
      <alignment horizontal="center"/>
    </xf>
    <xf numFmtId="164" fontId="0" fillId="3" borderId="9" xfId="0" applyNumberFormat="1" applyFill="1" applyBorder="1" applyAlignment="1">
      <alignment horizontal="center"/>
    </xf>
    <xf numFmtId="2" fontId="0" fillId="4" borderId="8" xfId="0" applyNumberFormat="1" applyFill="1" applyBorder="1" applyAlignment="1">
      <alignment horizontal="center"/>
    </xf>
    <xf numFmtId="2" fontId="0" fillId="4" borderId="9" xfId="0" applyNumberFormat="1" applyFill="1" applyBorder="1" applyAlignment="1">
      <alignment horizontal="center"/>
    </xf>
    <xf numFmtId="0" fontId="2" fillId="0" borderId="0" xfId="0" applyFont="1" applyAlignment="1">
      <alignment horizontal="left" vertical="center" wrapText="1"/>
    </xf>
    <xf numFmtId="0" fontId="0" fillId="0" borderId="20" xfId="0" applyBorder="1" applyAlignment="1">
      <alignment horizontal="center" vertical="center"/>
    </xf>
    <xf numFmtId="0" fontId="2" fillId="0" borderId="24" xfId="0" applyFont="1" applyBorder="1" applyAlignment="1">
      <alignment horizontal="left" vertical="top" wrapText="1"/>
    </xf>
    <xf numFmtId="0" fontId="2" fillId="0" borderId="25" xfId="0" applyFont="1" applyBorder="1" applyAlignment="1">
      <alignment horizontal="left" vertical="top" wrapText="1"/>
    </xf>
    <xf numFmtId="0" fontId="2" fillId="0" borderId="0" xfId="0" applyFont="1" applyAlignment="1">
      <alignment horizontal="left" vertical="top" wrapText="1"/>
    </xf>
  </cellXfs>
  <cellStyles count="5">
    <cellStyle name="Hyperlink" xfId="4" builtinId="8"/>
    <cellStyle name="Normal" xfId="0" builtinId="0"/>
    <cellStyle name="Normal 2" xfId="3" xr:uid="{87022291-2409-4365-B6B5-4F21BC0A681C}"/>
    <cellStyle name="Percent" xfId="1" builtinId="5"/>
    <cellStyle name="Standard 2" xfId="2" xr:uid="{00000000-0005-0000-0000-000002000000}"/>
  </cellStyles>
  <dxfs count="34"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</dxfs>
  <tableStyles count="0" defaultTableStyle="TableStyleMedium2" defaultPivotStyle="PivotStyleLight16"/>
  <colors>
    <mruColors>
      <color rgb="FFFF0000"/>
      <color rgb="FF66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267629</xdr:colOff>
      <xdr:row>43</xdr:row>
      <xdr:rowOff>9757</xdr:rowOff>
    </xdr:from>
    <xdr:ext cx="34835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E01FB07-767F-48EB-A7AF-19D8F7E81035}"/>
                </a:ext>
              </a:extLst>
            </xdr:cNvPr>
            <xdr:cNvSpPr txBox="1"/>
          </xdr:nvSpPr>
          <xdr:spPr>
            <a:xfrm>
              <a:off x="876300" y="7030379"/>
              <a:ext cx="34835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b="1"/>
                <a:t>Market</a:t>
              </a:r>
              <a:r>
                <a:rPr lang="es-MX" sz="1100" b="1" baseline="0"/>
                <a:t> Cap </a:t>
              </a:r>
              <a14:m>
                <m:oMath xmlns:m="http://schemas.openxmlformats.org/officeDocument/2006/math">
                  <m:r>
                    <a:rPr lang="es-MX" sz="1100" b="1" i="1">
                      <a:latin typeface="Cambria Math" panose="02040503050406030204" pitchFamily="18" charset="0"/>
                    </a:rPr>
                    <m:t>=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𝑷𝒓𝒊𝒄𝒆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 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𝒑𝒆𝒓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 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𝒔𝒉𝒂𝒓𝒆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 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𝒙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 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𝑺𝒉𝒂𝒓𝒆𝒔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 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𝑶𝒖𝒕𝒔𝒕𝒂𝒏𝒅𝒊𝒏𝒈</m:t>
                  </m:r>
                </m:oMath>
              </a14:m>
              <a:endParaRPr lang="es-MX" sz="1100" b="1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E01FB07-767F-48EB-A7AF-19D8F7E81035}"/>
                </a:ext>
              </a:extLst>
            </xdr:cNvPr>
            <xdr:cNvSpPr txBox="1"/>
          </xdr:nvSpPr>
          <xdr:spPr>
            <a:xfrm>
              <a:off x="876300" y="7030379"/>
              <a:ext cx="34835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b="1"/>
                <a:t>Market</a:t>
              </a:r>
              <a:r>
                <a:rPr lang="es-MX" sz="1100" b="1" baseline="0"/>
                <a:t> Cap </a:t>
              </a:r>
              <a:r>
                <a:rPr lang="es-MX" sz="1100" b="1" i="0">
                  <a:latin typeface="Cambria Math" panose="02040503050406030204" pitchFamily="18" charset="0"/>
                </a:rPr>
                <a:t>=</a:t>
              </a:r>
              <a:r>
                <a:rPr lang="en-US" sz="1100" b="1" i="0">
                  <a:latin typeface="Cambria Math" panose="02040503050406030204" pitchFamily="18" charset="0"/>
                </a:rPr>
                <a:t>𝑷𝒓𝒊𝒄𝒆 𝒑𝒆𝒓 𝒔𝒉𝒂𝒓𝒆 𝒙 𝑺𝒉𝒂𝒓𝒆𝒔 𝑶𝒖𝒕𝒔𝒕𝒂𝒏𝒅𝒊𝒏𝒈</a:t>
              </a:r>
              <a:endParaRPr lang="es-MX" sz="1100" b="1"/>
            </a:p>
          </xdr:txBody>
        </xdr:sp>
      </mc:Fallback>
    </mc:AlternateContent>
    <xdr:clientData/>
  </xdr:oneCellAnchor>
  <xdr:twoCellAnchor editAs="oneCell">
    <xdr:from>
      <xdr:col>0</xdr:col>
      <xdr:colOff>608670</xdr:colOff>
      <xdr:row>51</xdr:row>
      <xdr:rowOff>78988</xdr:rowOff>
    </xdr:from>
    <xdr:to>
      <xdr:col>8</xdr:col>
      <xdr:colOff>504760</xdr:colOff>
      <xdr:row>55</xdr:row>
      <xdr:rowOff>69345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16A024-FDB4-BEF0-291D-FAC8C189B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8670" y="8400586"/>
          <a:ext cx="6735505" cy="640845"/>
        </a:xfrm>
        <a:prstGeom prst="rect">
          <a:avLst/>
        </a:prstGeom>
      </xdr:spPr>
    </xdr:pic>
    <xdr:clientData/>
  </xdr:twoCellAnchor>
  <xdr:twoCellAnchor editAs="oneCell">
    <xdr:from>
      <xdr:col>0</xdr:col>
      <xdr:colOff>585438</xdr:colOff>
      <xdr:row>57</xdr:row>
      <xdr:rowOff>135911</xdr:rowOff>
    </xdr:from>
    <xdr:to>
      <xdr:col>9</xdr:col>
      <xdr:colOff>351223</xdr:colOff>
      <xdr:row>65</xdr:row>
      <xdr:rowOff>134647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74E5762-193E-F461-DEEE-C1B80AA50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5438" y="9433240"/>
          <a:ext cx="7213870" cy="1299712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67</xdr:row>
      <xdr:rowOff>0</xdr:rowOff>
    </xdr:from>
    <xdr:ext cx="256243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6B40B76-41C9-4407-A37F-33AE7E0B50E3}"/>
                </a:ext>
              </a:extLst>
            </xdr:cNvPr>
            <xdr:cNvSpPr txBox="1"/>
          </xdr:nvSpPr>
          <xdr:spPr>
            <a:xfrm>
              <a:off x="608671" y="10923549"/>
              <a:ext cx="256243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b="1"/>
                <a:t>Market</a:t>
              </a:r>
              <a:r>
                <a:rPr lang="es-MX" sz="1100" b="1" baseline="0"/>
                <a:t> Cap </a:t>
              </a:r>
              <a14:m>
                <m:oMath xmlns:m="http://schemas.openxmlformats.org/officeDocument/2006/math">
                  <m:r>
                    <a:rPr lang="es-MX" sz="1100" b="1" i="1">
                      <a:latin typeface="Cambria Math" panose="02040503050406030204" pitchFamily="18" charset="0"/>
                    </a:rPr>
                    <m:t>=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𝟏𝟎𝟐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.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𝟐𝟑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 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𝒙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 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𝟏𝟑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,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𝟎𝟒𝟒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,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𝟎𝟎𝟎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,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𝟎𝟎𝟎</m:t>
                  </m:r>
                </m:oMath>
              </a14:m>
              <a:endParaRPr lang="es-MX" sz="1100" b="1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6B40B76-41C9-4407-A37F-33AE7E0B50E3}"/>
                </a:ext>
              </a:extLst>
            </xdr:cNvPr>
            <xdr:cNvSpPr txBox="1"/>
          </xdr:nvSpPr>
          <xdr:spPr>
            <a:xfrm>
              <a:off x="608671" y="10923549"/>
              <a:ext cx="256243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b="1"/>
                <a:t>Market</a:t>
              </a:r>
              <a:r>
                <a:rPr lang="es-MX" sz="1100" b="1" baseline="0"/>
                <a:t> Cap </a:t>
              </a:r>
              <a:r>
                <a:rPr lang="es-MX" sz="1100" b="1" i="0">
                  <a:latin typeface="Cambria Math" panose="02040503050406030204" pitchFamily="18" charset="0"/>
                </a:rPr>
                <a:t>=</a:t>
              </a:r>
              <a:r>
                <a:rPr lang="en-US" sz="1100" b="1" i="0">
                  <a:latin typeface="Cambria Math" panose="02040503050406030204" pitchFamily="18" charset="0"/>
                </a:rPr>
                <a:t>𝟏𝟎𝟐.𝟐𝟑 𝒙 𝟏𝟑,𝟎𝟒𝟒,𝟎𝟎𝟎,𝟎𝟎𝟎</a:t>
              </a:r>
              <a:endParaRPr lang="es-MX" sz="1100" b="1"/>
            </a:p>
          </xdr:txBody>
        </xdr:sp>
      </mc:Fallback>
    </mc:AlternateContent>
    <xdr:clientData/>
  </xdr:oneCellAnchor>
  <xdr:twoCellAnchor editAs="oneCell">
    <xdr:from>
      <xdr:col>0</xdr:col>
      <xdr:colOff>552915</xdr:colOff>
      <xdr:row>70</xdr:row>
      <xdr:rowOff>111292</xdr:rowOff>
    </xdr:from>
    <xdr:to>
      <xdr:col>9</xdr:col>
      <xdr:colOff>378506</xdr:colOff>
      <xdr:row>78</xdr:row>
      <xdr:rowOff>120805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9A65C61-9F77-2E7A-336D-C0B7F16F5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915" y="11522707"/>
          <a:ext cx="7273676" cy="1310488"/>
        </a:xfrm>
        <a:prstGeom prst="rect">
          <a:avLst/>
        </a:prstGeom>
      </xdr:spPr>
    </xdr:pic>
    <xdr:clientData/>
  </xdr:twoCellAnchor>
  <xdr:oneCellAnchor>
    <xdr:from>
      <xdr:col>5</xdr:col>
      <xdr:colOff>202581</xdr:colOff>
      <xdr:row>84</xdr:row>
      <xdr:rowOff>251367</xdr:rowOff>
    </xdr:from>
    <xdr:ext cx="65" cy="172227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553A6CCC-5994-B067-1587-05F50F6AD42C}"/>
            </a:ext>
          </a:extLst>
        </xdr:cNvPr>
        <xdr:cNvSpPr txBox="1"/>
      </xdr:nvSpPr>
      <xdr:spPr>
        <a:xfrm>
          <a:off x="3826727" y="13939489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s-MX" sz="1100"/>
        </a:p>
      </xdr:txBody>
    </xdr:sp>
    <xdr:clientData/>
  </xdr:oneCellAnchor>
  <xdr:oneCellAnchor>
    <xdr:from>
      <xdr:col>1</xdr:col>
      <xdr:colOff>0</xdr:colOff>
      <xdr:row>85</xdr:row>
      <xdr:rowOff>162621</xdr:rowOff>
    </xdr:from>
    <xdr:ext cx="213577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353BFC0A-C659-4460-811E-96CD9E78930C}"/>
                </a:ext>
              </a:extLst>
            </xdr:cNvPr>
            <xdr:cNvSpPr txBox="1"/>
          </xdr:nvSpPr>
          <xdr:spPr>
            <a:xfrm>
              <a:off x="608671" y="14185280"/>
              <a:ext cx="213577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b="1"/>
                <a:t>EV</a:t>
              </a:r>
              <a14:m>
                <m:oMath xmlns:m="http://schemas.openxmlformats.org/officeDocument/2006/math">
                  <m:r>
                    <a:rPr lang="en-US" sz="1100" b="1" i="0">
                      <a:latin typeface="Cambria Math" panose="02040503050406030204" pitchFamily="18" charset="0"/>
                    </a:rPr>
                    <m:t> </m:t>
                  </m:r>
                  <m:r>
                    <a:rPr lang="es-MX" sz="1100" b="1" i="1">
                      <a:latin typeface="Cambria Math" panose="02040503050406030204" pitchFamily="18" charset="0"/>
                    </a:rPr>
                    <m:t>=</m:t>
                  </m:r>
                </m:oMath>
              </a14:m>
              <a:r>
                <a:rPr lang="es-MX" sz="1100" b="1"/>
                <a:t> Market</a:t>
              </a:r>
              <a:r>
                <a:rPr lang="es-MX" sz="1100" b="1" baseline="0"/>
                <a:t> Cap + Total Debt - Cash</a:t>
              </a:r>
              <a:endParaRPr lang="es-MX" sz="1100" b="1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353BFC0A-C659-4460-811E-96CD9E78930C}"/>
                </a:ext>
              </a:extLst>
            </xdr:cNvPr>
            <xdr:cNvSpPr txBox="1"/>
          </xdr:nvSpPr>
          <xdr:spPr>
            <a:xfrm>
              <a:off x="608671" y="14185280"/>
              <a:ext cx="213577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b="1"/>
                <a:t>EV</a:t>
              </a:r>
              <a:r>
                <a:rPr lang="en-US" sz="1100" b="1" i="0">
                  <a:latin typeface="Cambria Math" panose="02040503050406030204" pitchFamily="18" charset="0"/>
                </a:rPr>
                <a:t> </a:t>
              </a:r>
              <a:r>
                <a:rPr lang="es-MX" sz="1100" b="1" i="0">
                  <a:latin typeface="Cambria Math" panose="02040503050406030204" pitchFamily="18" charset="0"/>
                </a:rPr>
                <a:t>=</a:t>
              </a:r>
              <a:r>
                <a:rPr lang="es-MX" sz="1100" b="1"/>
                <a:t> Market</a:t>
              </a:r>
              <a:r>
                <a:rPr lang="es-MX" sz="1100" b="1" baseline="0"/>
                <a:t> Cap + Total Debt - Cash</a:t>
              </a:r>
              <a:endParaRPr lang="es-MX" sz="1100" b="1"/>
            </a:p>
          </xdr:txBody>
        </xdr:sp>
      </mc:Fallback>
    </mc:AlternateContent>
    <xdr:clientData/>
  </xdr:oneCellAnchor>
  <xdr:twoCellAnchor editAs="oneCell">
    <xdr:from>
      <xdr:col>0</xdr:col>
      <xdr:colOff>566853</xdr:colOff>
      <xdr:row>95</xdr:row>
      <xdr:rowOff>78987</xdr:rowOff>
    </xdr:from>
    <xdr:to>
      <xdr:col>9</xdr:col>
      <xdr:colOff>392444</xdr:colOff>
      <xdr:row>103</xdr:row>
      <xdr:rowOff>88499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4899199-92A2-4703-BD8E-80EF0E6E5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6853" y="15727865"/>
          <a:ext cx="7273676" cy="131048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571501</xdr:colOff>
      <xdr:row>105</xdr:row>
      <xdr:rowOff>101097</xdr:rowOff>
    </xdr:from>
    <xdr:to>
      <xdr:col>8</xdr:col>
      <xdr:colOff>163778</xdr:colOff>
      <xdr:row>134</xdr:row>
      <xdr:rowOff>116419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7EFB5C-6D2F-6B25-3A7F-6465463503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1" y="17376195"/>
          <a:ext cx="6431692" cy="4731359"/>
        </a:xfrm>
        <a:prstGeom prst="rect">
          <a:avLst/>
        </a:prstGeom>
      </xdr:spPr>
    </xdr:pic>
    <xdr:clientData/>
  </xdr:twoCellAnchor>
  <xdr:twoCellAnchor editAs="oneCell">
    <xdr:from>
      <xdr:col>1</xdr:col>
      <xdr:colOff>106881</xdr:colOff>
      <xdr:row>139</xdr:row>
      <xdr:rowOff>97573</xdr:rowOff>
    </xdr:from>
    <xdr:to>
      <xdr:col>9</xdr:col>
      <xdr:colOff>421800</xdr:colOff>
      <xdr:row>163</xdr:row>
      <xdr:rowOff>21051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960D31B-ED9B-48AF-4CF4-BAEEB93EC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5552" y="22413951"/>
          <a:ext cx="7154333" cy="382640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136</xdr:row>
      <xdr:rowOff>0</xdr:rowOff>
    </xdr:from>
    <xdr:ext cx="31568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B391823B-FEE5-453A-BB03-6991C15D2307}"/>
                </a:ext>
              </a:extLst>
            </xdr:cNvPr>
            <xdr:cNvSpPr txBox="1"/>
          </xdr:nvSpPr>
          <xdr:spPr>
            <a:xfrm>
              <a:off x="608671" y="22316378"/>
              <a:ext cx="3156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b="1"/>
                <a:t>E</a:t>
              </a:r>
              <a14:m>
                <m:oMath xmlns:m="http://schemas.openxmlformats.org/officeDocument/2006/math">
                  <m:r>
                    <a:rPr lang="en-US" sz="1100" b="1" i="0">
                      <a:latin typeface="Cambria Math" panose="02040503050406030204" pitchFamily="18" charset="0"/>
                    </a:rPr>
                    <m:t>𝐧𝐭𝐞𝐫𝐩𝐫𝐢𝐬𝐞</m:t>
                  </m:r>
                  <m:r>
                    <a:rPr lang="en-US" sz="1100" b="1" i="0">
                      <a:latin typeface="Cambria Math" panose="02040503050406030204" pitchFamily="18" charset="0"/>
                    </a:rPr>
                    <m:t> </m:t>
                  </m:r>
                  <m:r>
                    <a:rPr lang="en-US" sz="1100" b="1" i="0">
                      <a:latin typeface="Cambria Math" panose="02040503050406030204" pitchFamily="18" charset="0"/>
                    </a:rPr>
                    <m:t>𝐯𝐚𝐥𝐮𝐞</m:t>
                  </m:r>
                  <m:r>
                    <a:rPr lang="en-US" sz="1100" b="1" i="0">
                      <a:latin typeface="Cambria Math" panose="02040503050406030204" pitchFamily="18" charset="0"/>
                    </a:rPr>
                    <m:t> </m:t>
                  </m:r>
                  <m:d>
                    <m:dPr>
                      <m:ctrlPr>
                        <a:rPr lang="en-US" sz="1100" b="1" i="1">
                          <a:latin typeface="Cambria Math" panose="02040503050406030204" pitchFamily="18" charset="0"/>
                        </a:rPr>
                      </m:ctrlPr>
                    </m:dPr>
                    <m:e>
                      <m:r>
                        <a:rPr lang="en-US" sz="1100" b="1" i="0">
                          <a:latin typeface="Cambria Math" panose="02040503050406030204" pitchFamily="18" charset="0"/>
                        </a:rPr>
                        <m:t>𝐄𝐕</m:t>
                      </m:r>
                    </m:e>
                  </m:d>
                  <m:r>
                    <a:rPr lang="es-MX" sz="1100" b="1" i="1">
                      <a:latin typeface="Cambria Math" panose="02040503050406030204" pitchFamily="18" charset="0"/>
                    </a:rPr>
                    <m:t>=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𝟏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,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𝟑𝟒𝟔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,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𝟎𝟑𝟖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.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𝟒𝟗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−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𝟗𝟔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,</m:t>
                  </m:r>
                  <m:r>
                    <a:rPr lang="en-US" sz="1100" b="1" i="1">
                      <a:latin typeface="Cambria Math" panose="02040503050406030204" pitchFamily="18" charset="0"/>
                    </a:rPr>
                    <m:t>𝟏𝟖𝟕</m:t>
                  </m:r>
                </m:oMath>
              </a14:m>
              <a:endParaRPr lang="es-MX" sz="1100" b="1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B391823B-FEE5-453A-BB03-6991C15D2307}"/>
                </a:ext>
              </a:extLst>
            </xdr:cNvPr>
            <xdr:cNvSpPr txBox="1"/>
          </xdr:nvSpPr>
          <xdr:spPr>
            <a:xfrm>
              <a:off x="608671" y="22316378"/>
              <a:ext cx="3156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b="1"/>
                <a:t>E</a:t>
              </a:r>
              <a:r>
                <a:rPr lang="en-US" sz="1100" b="1" i="0">
                  <a:latin typeface="Cambria Math" panose="02040503050406030204" pitchFamily="18" charset="0"/>
                </a:rPr>
                <a:t>𝐧𝐭𝐞𝐫𝐩𝐫𝐢𝐬𝐞 𝐯𝐚𝐥𝐮𝐞 (𝐄𝐕)</a:t>
              </a:r>
              <a:r>
                <a:rPr lang="es-MX" sz="1100" b="1" i="0">
                  <a:latin typeface="Cambria Math" panose="02040503050406030204" pitchFamily="18" charset="0"/>
                </a:rPr>
                <a:t>=</a:t>
              </a:r>
              <a:r>
                <a:rPr lang="en-US" sz="1100" b="1" i="0">
                  <a:latin typeface="Cambria Math" panose="02040503050406030204" pitchFamily="18" charset="0"/>
                </a:rPr>
                <a:t>𝟏,𝟑𝟒𝟔,𝟎𝟑𝟖.𝟒𝟗−𝟗𝟔,𝟏𝟖𝟕</a:t>
              </a:r>
              <a:endParaRPr lang="es-MX" sz="1100" b="1"/>
            </a:p>
          </xdr:txBody>
        </xdr:sp>
      </mc:Fallback>
    </mc:AlternateContent>
    <xdr:clientData/>
  </xdr:oneCellAnchor>
  <xdr:twoCellAnchor editAs="oneCell">
    <xdr:from>
      <xdr:col>0</xdr:col>
      <xdr:colOff>571500</xdr:colOff>
      <xdr:row>172</xdr:row>
      <xdr:rowOff>114426</xdr:rowOff>
    </xdr:from>
    <xdr:to>
      <xdr:col>5</xdr:col>
      <xdr:colOff>177200</xdr:colOff>
      <xdr:row>186</xdr:row>
      <xdr:rowOff>99204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76397F1-2F67-C8C7-C61A-274394016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28968206"/>
          <a:ext cx="4358907" cy="2261485"/>
        </a:xfrm>
        <a:prstGeom prst="rect">
          <a:avLst/>
        </a:prstGeom>
      </xdr:spPr>
    </xdr:pic>
    <xdr:clientData/>
  </xdr:twoCellAnchor>
  <xdr:twoCellAnchor editAs="oneCell">
    <xdr:from>
      <xdr:col>0</xdr:col>
      <xdr:colOff>604024</xdr:colOff>
      <xdr:row>189</xdr:row>
      <xdr:rowOff>126217</xdr:rowOff>
    </xdr:from>
    <xdr:to>
      <xdr:col>5</xdr:col>
      <xdr:colOff>199793</xdr:colOff>
      <xdr:row>203</xdr:row>
      <xdr:rowOff>86956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285D457-947C-BD39-945D-4A0889871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4024" y="31744571"/>
          <a:ext cx="4348976" cy="2237446"/>
        </a:xfrm>
        <a:prstGeom prst="rect">
          <a:avLst/>
        </a:prstGeom>
      </xdr:spPr>
    </xdr:pic>
    <xdr:clientData/>
  </xdr:twoCellAnchor>
  <xdr:twoCellAnchor editAs="oneCell">
    <xdr:from>
      <xdr:col>0</xdr:col>
      <xdr:colOff>594731</xdr:colOff>
      <xdr:row>205</xdr:row>
      <xdr:rowOff>71453</xdr:rowOff>
    </xdr:from>
    <xdr:to>
      <xdr:col>9</xdr:col>
      <xdr:colOff>185675</xdr:colOff>
      <xdr:row>223</xdr:row>
      <xdr:rowOff>71613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5ED601E-5DED-9944-89C8-7256C1AB4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4731" y="34435794"/>
          <a:ext cx="7039029" cy="2927355"/>
        </a:xfrm>
        <a:prstGeom prst="rect">
          <a:avLst/>
        </a:prstGeom>
      </xdr:spPr>
    </xdr:pic>
    <xdr:clientData/>
  </xdr:twoCellAnchor>
  <xdr:twoCellAnchor editAs="oneCell">
    <xdr:from>
      <xdr:col>0</xdr:col>
      <xdr:colOff>604024</xdr:colOff>
      <xdr:row>230</xdr:row>
      <xdr:rowOff>101247</xdr:rowOff>
    </xdr:from>
    <xdr:to>
      <xdr:col>7</xdr:col>
      <xdr:colOff>392339</xdr:colOff>
      <xdr:row>241</xdr:row>
      <xdr:rowOff>28227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AD205ED-2CB6-A407-4754-A23799449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4024" y="38684467"/>
          <a:ext cx="6019059" cy="1715823"/>
        </a:xfrm>
        <a:prstGeom prst="rect">
          <a:avLst/>
        </a:prstGeom>
      </xdr:spPr>
    </xdr:pic>
    <xdr:clientData/>
  </xdr:twoCellAnchor>
  <xdr:oneCellAnchor>
    <xdr:from>
      <xdr:col>1</xdr:col>
      <xdr:colOff>47747</xdr:colOff>
      <xdr:row>249</xdr:row>
      <xdr:rowOff>3768</xdr:rowOff>
    </xdr:from>
    <xdr:ext cx="2906630" cy="35073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4B50B32E-377C-61C1-D6EF-631F77550BE9}"/>
                </a:ext>
              </a:extLst>
            </xdr:cNvPr>
            <xdr:cNvSpPr txBox="1"/>
          </xdr:nvSpPr>
          <xdr:spPr>
            <a:xfrm>
              <a:off x="656418" y="42048512"/>
              <a:ext cx="2906630" cy="35073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𝐷𝑖𝑣𝑖𝑑𝑒𝑛𝑑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𝑦𝑖𝑒𝑙𝑑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𝐷𝑖𝑣𝑖𝑑𝑒𝑛𝑑𝑜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𝑎𝑛𝑢𝑎𝑙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𝑝𝑜𝑟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𝑎𝑐𝑐𝑖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ó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𝑃𝑟𝑒𝑐𝑖𝑜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𝑝𝑜𝑟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𝑎𝑐𝑐𝑖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ó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4B50B32E-377C-61C1-D6EF-631F77550BE9}"/>
                </a:ext>
              </a:extLst>
            </xdr:cNvPr>
            <xdr:cNvSpPr txBox="1"/>
          </xdr:nvSpPr>
          <xdr:spPr>
            <a:xfrm>
              <a:off x="656418" y="42048512"/>
              <a:ext cx="2906630" cy="35073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𝐷𝑖𝑣𝑖𝑑𝑒𝑛𝑑 𝑦𝑖𝑒𝑙𝑑=(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𝐷𝑖𝑣𝑖𝑑𝑒𝑛𝑑𝑜 𝑎𝑛𝑢𝑎𝑙 𝑝𝑜𝑟 𝑎𝑐𝑐𝑖ó𝑛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𝑃𝑟𝑒𝑐𝑖𝑜 𝑝𝑜𝑟 𝑎𝑐𝑐𝑖ó𝑛)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1</xdr:col>
      <xdr:colOff>134744</xdr:colOff>
      <xdr:row>251</xdr:row>
      <xdr:rowOff>160321</xdr:rowOff>
    </xdr:from>
    <xdr:to>
      <xdr:col>10</xdr:col>
      <xdr:colOff>151871</xdr:colOff>
      <xdr:row>256</xdr:row>
      <xdr:rowOff>86390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0747446-4943-B059-7B0B-FD2A597CD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3415" y="42530309"/>
          <a:ext cx="7465212" cy="739179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292</xdr:row>
      <xdr:rowOff>0</xdr:rowOff>
    </xdr:from>
    <xdr:ext cx="281423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CC40D21D-B264-4C4D-80A4-4F4E1CE11432}"/>
                </a:ext>
              </a:extLst>
            </xdr:cNvPr>
            <xdr:cNvSpPr txBox="1"/>
          </xdr:nvSpPr>
          <xdr:spPr>
            <a:xfrm>
              <a:off x="608671" y="49037488"/>
              <a:ext cx="281423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𝐷𝑖𝑣𝑖𝑑𝑒𝑛𝑑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𝑦𝑖𝑒𝑙𝑑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2.48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237.92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=0.01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100=1% 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CC40D21D-B264-4C4D-80A4-4F4E1CE11432}"/>
                </a:ext>
              </a:extLst>
            </xdr:cNvPr>
            <xdr:cNvSpPr txBox="1"/>
          </xdr:nvSpPr>
          <xdr:spPr>
            <a:xfrm>
              <a:off x="608671" y="49037488"/>
              <a:ext cx="281423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𝐷𝑖𝑣𝑖𝑑𝑒𝑛𝑑 𝑦𝑖𝑒𝑙𝑑=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2.48/</a:t>
              </a:r>
              <a:r>
                <a:rPr lang="en-US" sz="1100" b="0" i="0">
                  <a:latin typeface="Cambria Math" panose="02040503050406030204" pitchFamily="18" charset="0"/>
                </a:rPr>
                <a:t>237.92=0.01 𝑥 100=1% 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1</xdr:col>
      <xdr:colOff>99057</xdr:colOff>
      <xdr:row>255</xdr:row>
      <xdr:rowOff>102218</xdr:rowOff>
    </xdr:from>
    <xdr:to>
      <xdr:col>8</xdr:col>
      <xdr:colOff>602035</xdr:colOff>
      <xdr:row>289</xdr:row>
      <xdr:rowOff>31875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08675AF-5121-22ED-E505-B81DD464F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7728" y="43122694"/>
          <a:ext cx="6733722" cy="5458804"/>
        </a:xfrm>
        <a:prstGeom prst="rect">
          <a:avLst/>
        </a:prstGeom>
      </xdr:spPr>
    </xdr:pic>
    <xdr:clientData/>
  </xdr:twoCellAnchor>
  <xdr:twoCellAnchor editAs="oneCell">
    <xdr:from>
      <xdr:col>1</xdr:col>
      <xdr:colOff>18585</xdr:colOff>
      <xdr:row>294</xdr:row>
      <xdr:rowOff>141442</xdr:rowOff>
    </xdr:from>
    <xdr:to>
      <xdr:col>10</xdr:col>
      <xdr:colOff>31168</xdr:colOff>
      <xdr:row>298</xdr:row>
      <xdr:rowOff>82157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C92110B-C4D9-1D41-8009-3E3A31E75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7256" y="49504174"/>
          <a:ext cx="7460668" cy="59120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306</xdr:row>
      <xdr:rowOff>0</xdr:rowOff>
    </xdr:from>
    <xdr:ext cx="4339906" cy="3524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5639985-B47F-4216-81F5-7D55D5799B83}"/>
                </a:ext>
              </a:extLst>
            </xdr:cNvPr>
            <xdr:cNvSpPr txBox="1"/>
          </xdr:nvSpPr>
          <xdr:spPr>
            <a:xfrm>
              <a:off x="608671" y="51314195"/>
              <a:ext cx="4339906" cy="3524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𝑃𝑎𝑦𝑜𝑢𝑡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𝑟𝑎𝑡𝑖𝑜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𝐷𝑖𝑣𝑖𝑑𝑒𝑛𝑑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𝑝𝑒𝑟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𝑠h𝑎𝑟𝑒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𝑡𝑡𝑚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𝑁𝑒𝑡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𝑖𝑛𝑐𝑜𝑚𝑒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𝑝𝑒𝑟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𝑠h𝑎𝑟𝑒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𝑡𝑡𝑚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 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𝐷𝑖𝑣𝑖𝑑𝑒𝑛𝑑𝑜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𝑡𝑜𝑡𝑎𝑙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(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𝑡𝑡𝑚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)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𝑁𝑒𝑡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𝑖𝑛𝑐𝑜𝑚𝑒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(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𝑡𝑡𝑚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)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5639985-B47F-4216-81F5-7D55D5799B83}"/>
                </a:ext>
              </a:extLst>
            </xdr:cNvPr>
            <xdr:cNvSpPr txBox="1"/>
          </xdr:nvSpPr>
          <xdr:spPr>
            <a:xfrm>
              <a:off x="608671" y="51314195"/>
              <a:ext cx="4339906" cy="3524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𝑃𝑎𝑦𝑜𝑢𝑡 𝑟𝑎𝑡𝑖𝑜=(𝐷𝑖𝑣𝑖𝑑𝑒𝑛𝑑 𝑝𝑒𝑟 𝑠ℎ𝑎𝑟𝑒 (𝑡𝑡𝑚))/(𝑁𝑒𝑡 𝑖𝑛𝑐𝑜𝑚𝑒 𝑝𝑒𝑟 𝑠ℎ𝑎𝑟𝑒 (𝑡𝑡𝑚))=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 (𝐷𝑖𝑣𝑖𝑑𝑒𝑛𝑑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𝑜 𝑡𝑜𝑡𝑎𝑙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(𝑡𝑡𝑚))/(𝑁𝑒𝑡 𝑖𝑛𝑐𝑜𝑚𝑒(𝑡𝑡𝑚))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595055</xdr:colOff>
      <xdr:row>310</xdr:row>
      <xdr:rowOff>117158</xdr:rowOff>
    </xdr:from>
    <xdr:to>
      <xdr:col>8</xdr:col>
      <xdr:colOff>534327</xdr:colOff>
      <xdr:row>335</xdr:row>
      <xdr:rowOff>90668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256AB8D-97EE-2330-8B92-BD7CFCD6C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5055" y="52081841"/>
          <a:ext cx="6778687" cy="4039059"/>
        </a:xfrm>
        <a:prstGeom prst="rect">
          <a:avLst/>
        </a:prstGeom>
      </xdr:spPr>
    </xdr:pic>
    <xdr:clientData/>
  </xdr:twoCellAnchor>
  <xdr:twoCellAnchor editAs="oneCell">
    <xdr:from>
      <xdr:col>0</xdr:col>
      <xdr:colOff>589168</xdr:colOff>
      <xdr:row>335</xdr:row>
      <xdr:rowOff>116157</xdr:rowOff>
    </xdr:from>
    <xdr:to>
      <xdr:col>8</xdr:col>
      <xdr:colOff>534329</xdr:colOff>
      <xdr:row>364</xdr:row>
      <xdr:rowOff>24488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8DD6786-1AC4-CF82-D9A4-663A69020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9168" y="56146389"/>
          <a:ext cx="6784576" cy="4624367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369</xdr:row>
      <xdr:rowOff>0</xdr:rowOff>
    </xdr:from>
    <xdr:ext cx="2627514" cy="339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F49FEA7C-DE1F-4A3D-BA14-E8EE4CE943F3}"/>
                </a:ext>
              </a:extLst>
            </xdr:cNvPr>
            <xdr:cNvSpPr txBox="1"/>
          </xdr:nvSpPr>
          <xdr:spPr>
            <a:xfrm>
              <a:off x="608671" y="61559378"/>
              <a:ext cx="2627514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𝑃𝑎𝑦𝑜𝑢𝑡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𝑟𝑎𝑡𝑖𝑜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18,135,000,000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72,738,000,000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>
                      <a:rPr lang="en-US" sz="11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24.93%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F49FEA7C-DE1F-4A3D-BA14-E8EE4CE943F3}"/>
                </a:ext>
              </a:extLst>
            </xdr:cNvPr>
            <xdr:cNvSpPr txBox="1"/>
          </xdr:nvSpPr>
          <xdr:spPr>
            <a:xfrm>
              <a:off x="608671" y="61559378"/>
              <a:ext cx="2627514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𝑃𝑎𝑦𝑜𝑢𝑡 𝑟𝑎𝑡𝑖𝑜=18,135,000,000/72,738,000,000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24.93%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1</xdr:col>
      <xdr:colOff>0</xdr:colOff>
      <xdr:row>377</xdr:row>
      <xdr:rowOff>0</xdr:rowOff>
    </xdr:from>
    <xdr:ext cx="3130279" cy="3465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F6FF37F-92BF-4468-8186-5FA274E7370F}"/>
                </a:ext>
              </a:extLst>
            </xdr:cNvPr>
            <xdr:cNvSpPr txBox="1"/>
          </xdr:nvSpPr>
          <xdr:spPr>
            <a:xfrm>
              <a:off x="608671" y="62860354"/>
              <a:ext cx="3130279" cy="3465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𝐸𝑎𝑟𝑛𝑖𝑛𝑔𝑠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𝑠h𝑎𝑟𝑒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𝐸𝑃𝑆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𝑁𝑒𝑡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𝑖𝑛𝑐𝑜𝑚𝑒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𝑇𝑇𝑀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𝑆h𝑎𝑟𝑒𝑠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𝑂𝑢𝑡𝑠𝑡𝑎𝑛𝑑𝑖𝑛𝑔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F6FF37F-92BF-4468-8186-5FA274E7370F}"/>
                </a:ext>
              </a:extLst>
            </xdr:cNvPr>
            <xdr:cNvSpPr txBox="1"/>
          </xdr:nvSpPr>
          <xdr:spPr>
            <a:xfrm>
              <a:off x="608671" y="62860354"/>
              <a:ext cx="3130279" cy="3465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𝐸𝑎𝑟𝑛𝑖𝑛𝑔𝑠 𝑝𝑒𝑟 𝑠ℎ𝑎𝑟𝑒 (𝐸𝑃𝑆)=(𝑁𝑒𝑡 𝑖𝑛𝑐𝑜𝑚𝑒 𝑇𝑇𝑀)/(𝑆ℎ𝑎𝑟𝑒𝑠 𝑂𝑢𝑡𝑠𝑡𝑎𝑛𝑑𝑖𝑛𝑔)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1</xdr:col>
      <xdr:colOff>0</xdr:colOff>
      <xdr:row>409</xdr:row>
      <xdr:rowOff>0</xdr:rowOff>
    </xdr:from>
    <xdr:ext cx="3247107" cy="33592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8E1196DD-5BE0-4825-AE7B-186D9EC007AA}"/>
                </a:ext>
              </a:extLst>
            </xdr:cNvPr>
            <xdr:cNvSpPr txBox="1"/>
          </xdr:nvSpPr>
          <xdr:spPr>
            <a:xfrm>
              <a:off x="608671" y="68064256"/>
              <a:ext cx="3247107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𝐸𝑎𝑟𝑛𝑖𝑛𝑔𝑠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𝑠h𝑎𝑟𝑒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𝐸𝑃𝑆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72,738,000,000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7,540,000,000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=9.65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8E1196DD-5BE0-4825-AE7B-186D9EC007AA}"/>
                </a:ext>
              </a:extLst>
            </xdr:cNvPr>
            <xdr:cNvSpPr txBox="1"/>
          </xdr:nvSpPr>
          <xdr:spPr>
            <a:xfrm>
              <a:off x="608671" y="68064256"/>
              <a:ext cx="3247107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𝐸𝑎𝑟𝑛𝑖𝑛𝑔𝑠 𝑝𝑒𝑟 𝑠ℎ𝑎𝑟𝑒 (𝐸𝑃𝑆)=72,738,000,000/7,540,000,000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9.65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545927</xdr:colOff>
      <xdr:row>379</xdr:row>
      <xdr:rowOff>106864</xdr:rowOff>
    </xdr:from>
    <xdr:to>
      <xdr:col>10</xdr:col>
      <xdr:colOff>135636</xdr:colOff>
      <xdr:row>408</xdr:row>
      <xdr:rowOff>9293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63123CF-BC23-F82E-AE50-F34D56C0C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5927" y="63292462"/>
          <a:ext cx="7646465" cy="461846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463</xdr:row>
      <xdr:rowOff>0</xdr:rowOff>
    </xdr:from>
    <xdr:ext cx="4009944" cy="3218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5F85901-D2F5-4901-902D-5EC5C1A4C492}"/>
                </a:ext>
              </a:extLst>
            </xdr:cNvPr>
            <xdr:cNvSpPr txBox="1"/>
          </xdr:nvSpPr>
          <xdr:spPr>
            <a:xfrm>
              <a:off x="608671" y="70512878"/>
              <a:ext cx="4009944" cy="321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𝐺𝑟𝑜𝑠𝑠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𝑚𝑎𝑟𝑔𝑖𝑛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%=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𝑅𝑒𝑣𝑒𝑛𝑢𝑒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𝐶𝑜𝑠𝑡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𝑜𝑓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𝑔𝑜𝑜𝑑𝑠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𝑠𝑜𝑙𝑑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𝑅𝑒𝑣𝑒𝑛𝑢𝑒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5F85901-D2F5-4901-902D-5EC5C1A4C492}"/>
                </a:ext>
              </a:extLst>
            </xdr:cNvPr>
            <xdr:cNvSpPr txBox="1"/>
          </xdr:nvSpPr>
          <xdr:spPr>
            <a:xfrm>
              <a:off x="608671" y="70512878"/>
              <a:ext cx="4009944" cy="321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𝐺𝑟𝑜𝑠𝑠 𝑝𝑟𝑜𝑓𝑖𝑡 𝑚𝑎𝑟𝑔𝑖𝑛 %=(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𝑅𝑒𝑣𝑒𝑛𝑢𝑒 −𝐶𝑜𝑠𝑡 𝑜𝑓 𝑔𝑜𝑜𝑑𝑠 𝑠𝑜𝑙𝑑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𝑅𝑒𝑣𝑒𝑛𝑢𝑒  𝑥 100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562207</xdr:colOff>
      <xdr:row>470</xdr:row>
      <xdr:rowOff>106957</xdr:rowOff>
    </xdr:from>
    <xdr:to>
      <xdr:col>9</xdr:col>
      <xdr:colOff>499066</xdr:colOff>
      <xdr:row>482</xdr:row>
      <xdr:rowOff>105681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6497140-ECB8-6A49-168B-D0E9B17B8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62207" y="71957981"/>
          <a:ext cx="7384944" cy="1950188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484</xdr:row>
      <xdr:rowOff>0</xdr:rowOff>
    </xdr:from>
    <xdr:ext cx="3735831" cy="339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5B6786E-D040-4CEE-870C-E6E9C8C43AED}"/>
                </a:ext>
              </a:extLst>
            </xdr:cNvPr>
            <xdr:cNvSpPr txBox="1"/>
          </xdr:nvSpPr>
          <xdr:spPr>
            <a:xfrm>
              <a:off x="608671" y="74127732"/>
              <a:ext cx="3735831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𝐺𝑟𝑜𝑠𝑠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𝑚𝑎𝑟𝑔𝑖𝑛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%=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198,270 −62,650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198,270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100=68.4%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5B6786E-D040-4CEE-870C-E6E9C8C43AED}"/>
                </a:ext>
              </a:extLst>
            </xdr:cNvPr>
            <xdr:cNvSpPr txBox="1"/>
          </xdr:nvSpPr>
          <xdr:spPr>
            <a:xfrm>
              <a:off x="608671" y="74127732"/>
              <a:ext cx="3735831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𝐺𝑟𝑜𝑠𝑠 𝑝𝑟𝑜𝑓𝑖𝑡 𝑚𝑎𝑟𝑔𝑖𝑛 %=(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198,270 −62,650)/</a:t>
              </a:r>
              <a:r>
                <a:rPr lang="en-US" sz="1100" b="0" i="0">
                  <a:latin typeface="Cambria Math" panose="02040503050406030204" pitchFamily="18" charset="0"/>
                </a:rPr>
                <a:t>198,270 𝑥 100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68.4%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1</xdr:col>
      <xdr:colOff>0</xdr:colOff>
      <xdr:row>496</xdr:row>
      <xdr:rowOff>0</xdr:rowOff>
    </xdr:from>
    <xdr:ext cx="3088153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BFF31AFA-8F3F-41F2-8BA3-D944DF9E8904}"/>
                </a:ext>
              </a:extLst>
            </xdr:cNvPr>
            <xdr:cNvSpPr txBox="1"/>
          </xdr:nvSpPr>
          <xdr:spPr>
            <a:xfrm>
              <a:off x="608671" y="75916573"/>
              <a:ext cx="3088153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𝑂𝑝𝑒𝑟𝑎𝑡𝑖𝑛𝑔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𝑚𝑎𝑟𝑔𝑖𝑛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%=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𝑂𝑝𝑒𝑟𝑎𝑡𝑖𝑛𝑔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𝑖𝑛𝑐𝑜𝑚𝑒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𝑅𝑒𝑣𝑒𝑛𝑢𝑒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BFF31AFA-8F3F-41F2-8BA3-D944DF9E8904}"/>
                </a:ext>
              </a:extLst>
            </xdr:cNvPr>
            <xdr:cNvSpPr txBox="1"/>
          </xdr:nvSpPr>
          <xdr:spPr>
            <a:xfrm>
              <a:off x="608671" y="75916573"/>
              <a:ext cx="3088153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𝑂𝑝𝑒𝑟𝑎𝑡𝑖𝑛𝑔 𝑚𝑎𝑟𝑔𝑖𝑛 %=(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𝑂𝑝𝑒𝑟𝑎𝑡𝑖𝑛𝑔 𝑖𝑛𝑐𝑜𝑚𝑒)/</a:t>
              </a:r>
              <a:r>
                <a:rPr lang="en-US" sz="1100" b="0" i="0">
                  <a:latin typeface="Cambria Math" panose="02040503050406030204" pitchFamily="18" charset="0"/>
                </a:rPr>
                <a:t>𝑅𝑒𝑣𝑒𝑛𝑢𝑒  𝑥 100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585439</xdr:colOff>
      <xdr:row>498</xdr:row>
      <xdr:rowOff>133673</xdr:rowOff>
    </xdr:from>
    <xdr:to>
      <xdr:col>8</xdr:col>
      <xdr:colOff>608670</xdr:colOff>
      <xdr:row>517</xdr:row>
      <xdr:rowOff>47286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F9E21612-110A-171C-34AC-F5D64D9C6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85439" y="76375490"/>
          <a:ext cx="6862646" cy="3003430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518</xdr:row>
      <xdr:rowOff>0</xdr:rowOff>
    </xdr:from>
    <xdr:ext cx="3088538" cy="33592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5D4561A-BD7F-4CE1-A42E-81DD050B1F4B}"/>
                </a:ext>
              </a:extLst>
            </xdr:cNvPr>
            <xdr:cNvSpPr txBox="1"/>
          </xdr:nvSpPr>
          <xdr:spPr>
            <a:xfrm>
              <a:off x="608671" y="79494256"/>
              <a:ext cx="3088538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𝑂𝑝𝑒𝑟𝑎𝑡𝑖𝑛𝑔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𝑚𝑎𝑟𝑔𝑖𝑛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%=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83,383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198,270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100=42.05%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5D4561A-BD7F-4CE1-A42E-81DD050B1F4B}"/>
                </a:ext>
              </a:extLst>
            </xdr:cNvPr>
            <xdr:cNvSpPr txBox="1"/>
          </xdr:nvSpPr>
          <xdr:spPr>
            <a:xfrm>
              <a:off x="608671" y="79494256"/>
              <a:ext cx="3088538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𝑂𝑝𝑒𝑟𝑎𝑡𝑖𝑛𝑔 𝑚𝑎𝑟𝑔𝑖𝑛 %=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83,383/</a:t>
              </a:r>
              <a:r>
                <a:rPr lang="en-US" sz="1100" b="0" i="0">
                  <a:latin typeface="Cambria Math" panose="02040503050406030204" pitchFamily="18" charset="0"/>
                </a:rPr>
                <a:t>198,270  𝑥 100=42.05%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1</xdr:col>
      <xdr:colOff>55756</xdr:colOff>
      <xdr:row>526</xdr:row>
      <xdr:rowOff>134744</xdr:rowOff>
    </xdr:from>
    <xdr:ext cx="2596737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EA3E2B2-7987-4C4E-814D-1AC3BD00C77D}"/>
                </a:ext>
              </a:extLst>
            </xdr:cNvPr>
            <xdr:cNvSpPr txBox="1"/>
          </xdr:nvSpPr>
          <xdr:spPr>
            <a:xfrm>
              <a:off x="664427" y="80929976"/>
              <a:ext cx="2596737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nor/>
                      </m:rPr>
                      <a:rPr lang="en-US" sz="1100" b="0">
                        <a:solidFill>
                          <a:schemeClr val="tx1"/>
                        </a:solidFill>
                        <a:effectLst/>
                        <a:latin typeface="+mn-lt"/>
                        <a:ea typeface="+mn-ea"/>
                        <a:cs typeface="+mn-cs"/>
                      </a:rPr>
                      <m:t>SG</m:t>
                    </m:r>
                    <m:r>
                      <m:rPr>
                        <m:nor/>
                      </m:rPr>
                      <a:rPr lang="en-US" sz="1100" b="0">
                        <a:solidFill>
                          <a:schemeClr val="tx1"/>
                        </a:solidFill>
                        <a:effectLst/>
                        <a:latin typeface="+mn-lt"/>
                        <a:ea typeface="+mn-ea"/>
                        <a:cs typeface="+mn-cs"/>
                      </a:rPr>
                      <m:t>&amp;</m:t>
                    </m:r>
                    <m:r>
                      <m:rPr>
                        <m:nor/>
                      </m:rPr>
                      <a:rPr lang="en-US" sz="1100" b="0">
                        <a:solidFill>
                          <a:schemeClr val="tx1"/>
                        </a:solidFill>
                        <a:effectLst/>
                        <a:latin typeface="+mn-lt"/>
                        <a:ea typeface="+mn-ea"/>
                        <a:cs typeface="+mn-cs"/>
                      </a:rPr>
                      <m:t>A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𝑚𝑎𝑟𝑔𝑖𝑛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%=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𝑆𝐺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&amp;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𝐴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𝐸𝑥𝑝𝑒𝑛𝑠𝑒𝑠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𝑅𝑒𝑣𝑒𝑛𝑢𝑒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EA3E2B2-7987-4C4E-814D-1AC3BD00C77D}"/>
                </a:ext>
              </a:extLst>
            </xdr:cNvPr>
            <xdr:cNvSpPr txBox="1"/>
          </xdr:nvSpPr>
          <xdr:spPr>
            <a:xfrm>
              <a:off x="664427" y="80929976"/>
              <a:ext cx="2596737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"SG&amp;A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" 𝑚𝑎𝑟𝑔𝑖𝑛 %=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𝑆𝐺&amp;𝐴 𝐸𝑥𝑝𝑒𝑛𝑠𝑒𝑠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𝑅𝑒𝑣𝑒𝑛𝑢𝑒  𝑥 100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520391</xdr:colOff>
      <xdr:row>541</xdr:row>
      <xdr:rowOff>139391</xdr:rowOff>
    </xdr:from>
    <xdr:to>
      <xdr:col>13</xdr:col>
      <xdr:colOff>459269</xdr:colOff>
      <xdr:row>561</xdr:row>
      <xdr:rowOff>49694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DDF542C-9AB0-0D34-5AEF-ACF65366C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20391" y="83373952"/>
          <a:ext cx="9821646" cy="3162741"/>
        </a:xfrm>
        <a:prstGeom prst="rect">
          <a:avLst/>
        </a:prstGeom>
      </xdr:spPr>
    </xdr:pic>
    <xdr:clientData/>
  </xdr:twoCellAnchor>
  <xdr:twoCellAnchor editAs="oneCell">
    <xdr:from>
      <xdr:col>0</xdr:col>
      <xdr:colOff>566853</xdr:colOff>
      <xdr:row>529</xdr:row>
      <xdr:rowOff>6589</xdr:rowOff>
    </xdr:from>
    <xdr:to>
      <xdr:col>9</xdr:col>
      <xdr:colOff>465179</xdr:colOff>
      <xdr:row>541</xdr:row>
      <xdr:rowOff>23229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9A248C1-D102-A7BB-6E22-1F6721247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66853" y="81289687"/>
          <a:ext cx="7346411" cy="196810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562</xdr:row>
      <xdr:rowOff>0</xdr:rowOff>
    </xdr:from>
    <xdr:ext cx="2375715" cy="2555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AADC220-2B00-40DF-BF11-C863004D464B}"/>
                </a:ext>
              </a:extLst>
            </xdr:cNvPr>
            <xdr:cNvSpPr txBox="1"/>
          </xdr:nvSpPr>
          <xdr:spPr>
            <a:xfrm>
              <a:off x="608671" y="86649622"/>
              <a:ext cx="2375715" cy="2555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14:m>
                <m:oMath xmlns:m="http://schemas.openxmlformats.org/officeDocument/2006/math">
                  <m:r>
                    <m:rPr>
                      <m:nor/>
                    </m:rPr>
                    <a:rPr lang="en-US" sz="1100" b="0">
                      <a:solidFill>
                        <a:schemeClr val="tx1"/>
                      </a:solidFill>
                      <a:effectLst/>
                      <a:latin typeface="+mn-lt"/>
                      <a:ea typeface="+mn-ea"/>
                      <a:cs typeface="+mn-cs"/>
                    </a:rPr>
                    <m:t>SG</m:t>
                  </m:r>
                  <m:r>
                    <m:rPr>
                      <m:nor/>
                    </m:rPr>
                    <a:rPr lang="en-US" sz="1100" b="0">
                      <a:solidFill>
                        <a:schemeClr val="tx1"/>
                      </a:solidFill>
                      <a:effectLst/>
                      <a:latin typeface="+mn-lt"/>
                      <a:ea typeface="+mn-ea"/>
                      <a:cs typeface="+mn-cs"/>
                    </a:rPr>
                    <m:t>&amp;</m:t>
                  </m:r>
                  <m:r>
                    <m:rPr>
                      <m:nor/>
                    </m:rPr>
                    <a:rPr lang="en-US" sz="1100" b="0">
                      <a:solidFill>
                        <a:schemeClr val="tx1"/>
                      </a:solidFill>
                      <a:effectLst/>
                      <a:latin typeface="+mn-lt"/>
                      <a:ea typeface="+mn-ea"/>
                      <a:cs typeface="+mn-cs"/>
                    </a:rPr>
                    <m:t>A</m:t>
                  </m:r>
                  <m:r>
                    <a:rPr lang="en-US" sz="11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r>
                    <a:rPr lang="en-US" sz="11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𝑚𝑎𝑟𝑔𝑖𝑛</m:t>
                  </m:r>
                  <m:r>
                    <a:rPr lang="en-US" sz="11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%=</m:t>
                  </m:r>
                  <m:f>
                    <m:fPr>
                      <m:ctrlPr>
                        <a:rPr lang="en-US" sz="1100" b="0" i="1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27,725</m:t>
                      </m:r>
                    </m:num>
                    <m:den>
                      <m:r>
                        <a:rPr lang="en-US" sz="1100" b="0" i="1">
                          <a:latin typeface="Cambria Math" panose="02040503050406030204" pitchFamily="18" charset="0"/>
                        </a:rPr>
                        <m:t>198,270</m:t>
                      </m:r>
                    </m:den>
                  </m:f>
                  <m:r>
                    <a:rPr lang="en-US" sz="1100" b="0" i="1">
                      <a:latin typeface="Cambria Math" panose="02040503050406030204" pitchFamily="18" charset="0"/>
                    </a:rPr>
                    <m:t>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𝑥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 100= </m:t>
                  </m:r>
                </m:oMath>
              </a14:m>
              <a:r>
                <a:rPr lang="es-MX" sz="1100"/>
                <a:t>14%</a:t>
              </a:r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AADC220-2B00-40DF-BF11-C863004D464B}"/>
                </a:ext>
              </a:extLst>
            </xdr:cNvPr>
            <xdr:cNvSpPr txBox="1"/>
          </xdr:nvSpPr>
          <xdr:spPr>
            <a:xfrm>
              <a:off x="608671" y="86649622"/>
              <a:ext cx="2375715" cy="2555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"SG&amp;A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" 𝑚𝑎𝑟𝑔𝑖𝑛 %=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27,725/</a:t>
              </a:r>
              <a:r>
                <a:rPr lang="en-US" sz="1100" b="0" i="0">
                  <a:latin typeface="Cambria Math" panose="02040503050406030204" pitchFamily="18" charset="0"/>
                </a:rPr>
                <a:t>198,270  𝑥 100= </a:t>
              </a:r>
              <a:r>
                <a:rPr lang="es-MX" sz="1100"/>
                <a:t>14%</a:t>
              </a:r>
            </a:p>
          </xdr:txBody>
        </xdr:sp>
      </mc:Fallback>
    </mc:AlternateContent>
    <xdr:clientData/>
  </xdr:oneCellAnchor>
  <xdr:oneCellAnchor>
    <xdr:from>
      <xdr:col>1</xdr:col>
      <xdr:colOff>0</xdr:colOff>
      <xdr:row>571</xdr:row>
      <xdr:rowOff>162621</xdr:rowOff>
    </xdr:from>
    <xdr:ext cx="2328586" cy="31694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C8491E48-9836-4D4C-BE82-0C816CBADCCA}"/>
                </a:ext>
              </a:extLst>
            </xdr:cNvPr>
            <xdr:cNvSpPr txBox="1"/>
          </xdr:nvSpPr>
          <xdr:spPr>
            <a:xfrm>
              <a:off x="608671" y="88275841"/>
              <a:ext cx="2328586" cy="31694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𝐸𝐵𝐼𝑇𝐷𝐴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𝑚𝑎𝑟𝑔𝑖𝑛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%=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𝐸𝐵𝐼𝑇𝐷𝐴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𝑅𝑒𝑣𝑒𝑛𝑢𝑒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C8491E48-9836-4D4C-BE82-0C816CBADCCA}"/>
                </a:ext>
              </a:extLst>
            </xdr:cNvPr>
            <xdr:cNvSpPr txBox="1"/>
          </xdr:nvSpPr>
          <xdr:spPr>
            <a:xfrm>
              <a:off x="608671" y="88275841"/>
              <a:ext cx="2328586" cy="31694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𝐸𝐵𝐼𝑇𝐷𝐴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𝑚𝑎𝑟𝑔𝑖𝑛 %=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𝐸𝐵𝐼𝑇𝐷𝐴/</a:t>
              </a:r>
              <a:r>
                <a:rPr lang="en-US" sz="1100" b="0" i="0">
                  <a:latin typeface="Cambria Math" panose="02040503050406030204" pitchFamily="18" charset="0"/>
                </a:rPr>
                <a:t>𝑅𝑒𝑣𝑒𝑛𝑢𝑒  𝑥 100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585439</xdr:colOff>
      <xdr:row>574</xdr:row>
      <xdr:rowOff>134076</xdr:rowOff>
    </xdr:from>
    <xdr:to>
      <xdr:col>10</xdr:col>
      <xdr:colOff>200066</xdr:colOff>
      <xdr:row>581</xdr:row>
      <xdr:rowOff>78525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5B802A3-90FE-9BAF-882C-8A8B55FA5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85439" y="88735161"/>
          <a:ext cx="7671383" cy="1082803"/>
        </a:xfrm>
        <a:prstGeom prst="rect">
          <a:avLst/>
        </a:prstGeom>
      </xdr:spPr>
    </xdr:pic>
    <xdr:clientData/>
  </xdr:twoCellAnchor>
  <xdr:twoCellAnchor editAs="oneCell">
    <xdr:from>
      <xdr:col>1</xdr:col>
      <xdr:colOff>46464</xdr:colOff>
      <xdr:row>582</xdr:row>
      <xdr:rowOff>10432</xdr:rowOff>
    </xdr:from>
    <xdr:to>
      <xdr:col>10</xdr:col>
      <xdr:colOff>110833</xdr:colOff>
      <xdr:row>582</xdr:row>
      <xdr:rowOff>157976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B75EAAC-60CE-9BD2-5399-4C65EEA8E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55135" y="89912493"/>
          <a:ext cx="7512454" cy="147544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601</xdr:row>
      <xdr:rowOff>0</xdr:rowOff>
    </xdr:from>
    <xdr:ext cx="2966261" cy="33592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CA967E2-CCF4-4A83-ACBE-6CCC005C7AD0}"/>
                </a:ext>
              </a:extLst>
            </xdr:cNvPr>
            <xdr:cNvSpPr txBox="1"/>
          </xdr:nvSpPr>
          <xdr:spPr>
            <a:xfrm>
              <a:off x="608671" y="90227305"/>
              <a:ext cx="2966261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𝐸𝐵𝐼𝑇𝐷𝐴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𝑚𝑎𝑟𝑔𝑖𝑛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%=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97,983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198,270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100=49.4% 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CA967E2-CCF4-4A83-ACBE-6CCC005C7AD0}"/>
                </a:ext>
              </a:extLst>
            </xdr:cNvPr>
            <xdr:cNvSpPr txBox="1"/>
          </xdr:nvSpPr>
          <xdr:spPr>
            <a:xfrm>
              <a:off x="608671" y="90227305"/>
              <a:ext cx="2966261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𝐸𝐵𝐼𝑇𝐷𝐴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𝑚𝑎𝑟𝑔𝑖𝑛 %=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97,983/</a:t>
              </a:r>
              <a:r>
                <a:rPr lang="en-US" sz="1100" b="0" i="0">
                  <a:latin typeface="Cambria Math" panose="02040503050406030204" pitchFamily="18" charset="0"/>
                </a:rPr>
                <a:t>198,270  𝑥 100=49.4% </a:t>
              </a:r>
              <a:endParaRPr lang="es-MX" sz="1100"/>
            </a:p>
          </xdr:txBody>
        </xdr:sp>
      </mc:Fallback>
    </mc:AlternateContent>
    <xdr:clientData/>
  </xdr:oneCellAnchor>
  <xdr:twoCellAnchor>
    <xdr:from>
      <xdr:col>9</xdr:col>
      <xdr:colOff>106866</xdr:colOff>
      <xdr:row>580</xdr:row>
      <xdr:rowOff>4646</xdr:rowOff>
    </xdr:from>
    <xdr:to>
      <xdr:col>10</xdr:col>
      <xdr:colOff>65049</xdr:colOff>
      <xdr:row>580</xdr:row>
      <xdr:rowOff>13939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8C8E6225-825D-25DA-2FAD-52EBFBB8ECF2}"/>
            </a:ext>
          </a:extLst>
        </xdr:cNvPr>
        <xdr:cNvCxnSpPr/>
      </xdr:nvCxnSpPr>
      <xdr:spPr>
        <a:xfrm>
          <a:off x="7554951" y="89581463"/>
          <a:ext cx="566854" cy="929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153329</xdr:colOff>
      <xdr:row>583</xdr:row>
      <xdr:rowOff>9293</xdr:rowOff>
    </xdr:from>
    <xdr:to>
      <xdr:col>10</xdr:col>
      <xdr:colOff>111512</xdr:colOff>
      <xdr:row>583</xdr:row>
      <xdr:rowOff>18586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F1BC4818-6B4B-4F75-84CF-1E17AD64135E}"/>
            </a:ext>
          </a:extLst>
        </xdr:cNvPr>
        <xdr:cNvCxnSpPr/>
      </xdr:nvCxnSpPr>
      <xdr:spPr>
        <a:xfrm>
          <a:off x="7601414" y="90073976"/>
          <a:ext cx="566854" cy="929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16584</xdr:colOff>
      <xdr:row>583</xdr:row>
      <xdr:rowOff>60403</xdr:rowOff>
    </xdr:from>
    <xdr:to>
      <xdr:col>10</xdr:col>
      <xdr:colOff>278781</xdr:colOff>
      <xdr:row>599</xdr:row>
      <xdr:rowOff>124281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3B3071F-D4A8-39F1-E18B-3A6D685CE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25255" y="90125086"/>
          <a:ext cx="7710282" cy="2665828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609</xdr:row>
      <xdr:rowOff>0</xdr:rowOff>
    </xdr:from>
    <xdr:ext cx="2510238" cy="3157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20065AA-7404-460C-9852-5E2FD70D6DF9}"/>
                </a:ext>
              </a:extLst>
            </xdr:cNvPr>
            <xdr:cNvSpPr txBox="1"/>
          </xdr:nvSpPr>
          <xdr:spPr>
            <a:xfrm>
              <a:off x="608671" y="94455476"/>
              <a:ext cx="2510238" cy="3157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𝑁𝑒𝑡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𝑝𝑟𝑜𝑓𝑖𝑡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𝑚𝑎𝑟𝑔𝑖𝑛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𝑁𝑒𝑡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𝑖𝑛𝑐𝑜𝑚𝑒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𝑅𝑒𝑣𝑒𝑛𝑢𝑒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20065AA-7404-460C-9852-5E2FD70D6DF9}"/>
                </a:ext>
              </a:extLst>
            </xdr:cNvPr>
            <xdr:cNvSpPr txBox="1"/>
          </xdr:nvSpPr>
          <xdr:spPr>
            <a:xfrm>
              <a:off x="608671" y="94455476"/>
              <a:ext cx="2510238" cy="3157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𝑁𝑒𝑡 𝑝𝑟𝑜𝑓𝑖𝑡 𝑚𝑎𝑟𝑔𝑖𝑛=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𝑁𝑒𝑡 𝑖𝑛𝑐𝑜𝑚𝑒)/</a:t>
              </a:r>
              <a:r>
                <a:rPr lang="en-US" sz="1100" b="0" i="0">
                  <a:latin typeface="Cambria Math" panose="02040503050406030204" pitchFamily="18" charset="0"/>
                </a:rPr>
                <a:t>𝑅𝑒𝑣𝑒𝑛𝑢𝑒  𝑥 100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587401</xdr:colOff>
      <xdr:row>611</xdr:row>
      <xdr:rowOff>130096</xdr:rowOff>
    </xdr:from>
    <xdr:to>
      <xdr:col>9</xdr:col>
      <xdr:colOff>436815</xdr:colOff>
      <xdr:row>645</xdr:row>
      <xdr:rowOff>157455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EA4A7FD-EC9A-AA5E-817B-00C72A425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87401" y="94910816"/>
          <a:ext cx="7297499" cy="555650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669</xdr:row>
      <xdr:rowOff>0</xdr:rowOff>
    </xdr:from>
    <xdr:ext cx="2859885" cy="33592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06BEABD-5C0A-4DA9-83CB-F4071C847391}"/>
                </a:ext>
              </a:extLst>
            </xdr:cNvPr>
            <xdr:cNvSpPr txBox="1"/>
          </xdr:nvSpPr>
          <xdr:spPr>
            <a:xfrm>
              <a:off x="608671" y="104212793"/>
              <a:ext cx="2859885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𝑁𝑒𝑡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𝑝𝑟𝑜𝑓𝑖𝑡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𝑚𝑎𝑟𝑔𝑖𝑛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72,738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198,270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100=36.7%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06BEABD-5C0A-4DA9-83CB-F4071C847391}"/>
                </a:ext>
              </a:extLst>
            </xdr:cNvPr>
            <xdr:cNvSpPr txBox="1"/>
          </xdr:nvSpPr>
          <xdr:spPr>
            <a:xfrm>
              <a:off x="608671" y="104212793"/>
              <a:ext cx="2859885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𝑁𝑒𝑡 𝑝𝑟𝑜𝑓𝑖𝑡 𝑚𝑎𝑟𝑔𝑖𝑛=</a:t>
              </a:r>
              <a:r>
                <a:rPr lang="en-US" sz="1100" b="0" i="0">
                  <a:latin typeface="Cambria Math" panose="02040503050406030204" pitchFamily="18" charset="0"/>
                </a:rPr>
                <a:t>72,738/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198,270 </a:t>
              </a:r>
              <a:r>
                <a:rPr lang="en-US" sz="1100" b="0" i="0">
                  <a:latin typeface="Cambria Math" panose="02040503050406030204" pitchFamily="18" charset="0"/>
                </a:rPr>
                <a:t> 𝑥 100=36.7%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571615</xdr:colOff>
      <xdr:row>646</xdr:row>
      <xdr:rowOff>106865</xdr:rowOff>
    </xdr:from>
    <xdr:to>
      <xdr:col>9</xdr:col>
      <xdr:colOff>493108</xdr:colOff>
      <xdr:row>667</xdr:row>
      <xdr:rowOff>88279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FDB1266-A74E-54E8-8E82-7766CD2C3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1615" y="100579353"/>
          <a:ext cx="7369578" cy="339647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678</xdr:row>
      <xdr:rowOff>0</xdr:rowOff>
    </xdr:from>
    <xdr:ext cx="3478452" cy="3465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F0D89B03-DBF2-4285-ADD7-7E56B2E83A40}"/>
                </a:ext>
              </a:extLst>
            </xdr:cNvPr>
            <xdr:cNvSpPr txBox="1"/>
          </xdr:nvSpPr>
          <xdr:spPr>
            <a:xfrm>
              <a:off x="608671" y="105676390"/>
              <a:ext cx="3478452" cy="3465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𝑅𝑒𝑡𝑢𝑟𝑛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𝐴𝑠𝑠𝑒𝑡𝑠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(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𝑅𝑂𝐴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)=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𝑁𝑒𝑡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𝐼𝑛𝑐𝑜𝑚𝑒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𝐴𝑣𝑒𝑟𝑎𝑔𝑒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𝑇𝑜𝑡𝑎𝑙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𝐴𝑠𝑠𝑒𝑡𝑠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F0D89B03-DBF2-4285-ADD7-7E56B2E83A40}"/>
                </a:ext>
              </a:extLst>
            </xdr:cNvPr>
            <xdr:cNvSpPr txBox="1"/>
          </xdr:nvSpPr>
          <xdr:spPr>
            <a:xfrm>
              <a:off x="608671" y="105676390"/>
              <a:ext cx="3478452" cy="3465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𝑅𝑒𝑡𝑢𝑟𝑛 𝑜𝑛 𝐴𝑠𝑠𝑒𝑡𝑠 (𝑅𝑂𝐴)=</a:t>
              </a:r>
              <a:r>
                <a:rPr lang="en-US" sz="1100" b="0" i="0">
                  <a:latin typeface="Cambria Math" panose="02040503050406030204" pitchFamily="18" charset="0"/>
                </a:rPr>
                <a:t>(𝑁𝑒𝑡 𝐼𝑛𝑐𝑜𝑚𝑒)/(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𝐴𝑣𝑒𝑟𝑎𝑔𝑒 𝑇𝑜𝑡𝑎𝑙 𝐴𝑠𝑠𝑒𝑡𝑠) </a:t>
              </a:r>
              <a:r>
                <a:rPr lang="en-US" sz="1100" b="0" i="0">
                  <a:latin typeface="Cambria Math" panose="02040503050406030204" pitchFamily="18" charset="0"/>
                </a:rPr>
                <a:t> 𝑥 100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599378</xdr:colOff>
      <xdr:row>680</xdr:row>
      <xdr:rowOff>146742</xdr:rowOff>
    </xdr:from>
    <xdr:to>
      <xdr:col>9</xdr:col>
      <xdr:colOff>141297</xdr:colOff>
      <xdr:row>689</xdr:row>
      <xdr:rowOff>111512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5EA1F8C-B315-2C08-0A12-9D82AD60F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99378" y="106148376"/>
          <a:ext cx="6990004" cy="1428368"/>
        </a:xfrm>
        <a:prstGeom prst="rect">
          <a:avLst/>
        </a:prstGeom>
      </xdr:spPr>
    </xdr:pic>
    <xdr:clientData/>
  </xdr:twoCellAnchor>
  <xdr:twoCellAnchor editAs="oneCell">
    <xdr:from>
      <xdr:col>0</xdr:col>
      <xdr:colOff>594732</xdr:colOff>
      <xdr:row>732</xdr:row>
      <xdr:rowOff>93161</xdr:rowOff>
    </xdr:from>
    <xdr:to>
      <xdr:col>9</xdr:col>
      <xdr:colOff>69011</xdr:colOff>
      <xdr:row>741</xdr:row>
      <xdr:rowOff>4646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8DE3A3F-180F-68BA-7C15-14DCC7353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94732" y="114551137"/>
          <a:ext cx="6922364" cy="1375082"/>
        </a:xfrm>
        <a:prstGeom prst="rect">
          <a:avLst/>
        </a:prstGeom>
      </xdr:spPr>
    </xdr:pic>
    <xdr:clientData/>
  </xdr:twoCellAnchor>
  <xdr:twoCellAnchor>
    <xdr:from>
      <xdr:col>0</xdr:col>
      <xdr:colOff>599378</xdr:colOff>
      <xdr:row>685</xdr:row>
      <xdr:rowOff>37171</xdr:rowOff>
    </xdr:from>
    <xdr:to>
      <xdr:col>1</xdr:col>
      <xdr:colOff>511097</xdr:colOff>
      <xdr:row>685</xdr:row>
      <xdr:rowOff>47816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98A396EE-7D2A-F76C-A4AC-F455A29AFBD7}"/>
            </a:ext>
          </a:extLst>
        </xdr:cNvPr>
        <xdr:cNvCxnSpPr>
          <a:stCxn id="29" idx="1"/>
        </xdr:cNvCxnSpPr>
      </xdr:nvCxnSpPr>
      <xdr:spPr>
        <a:xfrm flipV="1">
          <a:off x="599378" y="106851915"/>
          <a:ext cx="520390" cy="1064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73412</xdr:colOff>
      <xdr:row>685</xdr:row>
      <xdr:rowOff>26949</xdr:rowOff>
    </xdr:from>
    <xdr:to>
      <xdr:col>8</xdr:col>
      <xdr:colOff>593802</xdr:colOff>
      <xdr:row>685</xdr:row>
      <xdr:rowOff>37594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50CDA85B-8357-43D6-AB49-47CE49D3631A}"/>
            </a:ext>
          </a:extLst>
        </xdr:cNvPr>
        <xdr:cNvCxnSpPr/>
      </xdr:nvCxnSpPr>
      <xdr:spPr>
        <a:xfrm flipV="1">
          <a:off x="6912827" y="106841693"/>
          <a:ext cx="520390" cy="1064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570758</xdr:colOff>
      <xdr:row>689</xdr:row>
      <xdr:rowOff>116158</xdr:rowOff>
    </xdr:from>
    <xdr:to>
      <xdr:col>9</xdr:col>
      <xdr:colOff>4647</xdr:colOff>
      <xdr:row>713</xdr:row>
      <xdr:rowOff>103781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3F474D22-BD6B-0F4E-4EB0-307CB0FE7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70758" y="107581390"/>
          <a:ext cx="6881974" cy="3890549"/>
        </a:xfrm>
        <a:prstGeom prst="rect">
          <a:avLst/>
        </a:prstGeom>
      </xdr:spPr>
    </xdr:pic>
    <xdr:clientData/>
  </xdr:twoCellAnchor>
  <xdr:twoCellAnchor editAs="oneCell">
    <xdr:from>
      <xdr:col>0</xdr:col>
      <xdr:colOff>534330</xdr:colOff>
      <xdr:row>750</xdr:row>
      <xdr:rowOff>55757</xdr:rowOff>
    </xdr:from>
    <xdr:to>
      <xdr:col>4</xdr:col>
      <xdr:colOff>536938</xdr:colOff>
      <xdr:row>762</xdr:row>
      <xdr:rowOff>142929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AF0863AD-8DEC-7D0E-7489-57A0AF325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34330" y="115977330"/>
          <a:ext cx="3705742" cy="203863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715</xdr:row>
      <xdr:rowOff>0</xdr:rowOff>
    </xdr:from>
    <xdr:ext cx="4119654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FDC4A23-C45A-4300-8412-E7B6A3B1B83A}"/>
                </a:ext>
              </a:extLst>
            </xdr:cNvPr>
            <xdr:cNvSpPr txBox="1"/>
          </xdr:nvSpPr>
          <xdr:spPr>
            <a:xfrm>
              <a:off x="608671" y="112994378"/>
              <a:ext cx="4119654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𝑅𝑒𝑡𝑢𝑟𝑛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𝐴𝑠𝑠𝑒𝑡𝑠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𝑅𝑂𝐴</m:t>
                        </m:r>
                      </m:e>
                    </m:d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72,738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(364,840+333,779)/2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100=20.8%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FDC4A23-C45A-4300-8412-E7B6A3B1B83A}"/>
                </a:ext>
              </a:extLst>
            </xdr:cNvPr>
            <xdr:cNvSpPr txBox="1"/>
          </xdr:nvSpPr>
          <xdr:spPr>
            <a:xfrm>
              <a:off x="608671" y="112994378"/>
              <a:ext cx="4119654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𝑅𝑒𝑡𝑢𝑟𝑛 𝑜𝑛 𝐴𝑠𝑠𝑒𝑡𝑠 (𝑅𝑂𝐴)=</a:t>
              </a:r>
              <a:r>
                <a:rPr lang="en-US" sz="1100" b="0" i="0">
                  <a:latin typeface="Cambria Math" panose="02040503050406030204" pitchFamily="18" charset="0"/>
                </a:rPr>
                <a:t>72,738/(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(364,840+333,779)/2) </a:t>
              </a:r>
              <a:r>
                <a:rPr lang="en-US" sz="1100" b="0" i="0">
                  <a:latin typeface="Cambria Math" panose="02040503050406030204" pitchFamily="18" charset="0"/>
                </a:rPr>
                <a:t> 𝑥 100=20.8%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1</xdr:col>
      <xdr:colOff>4647</xdr:colOff>
      <xdr:row>765</xdr:row>
      <xdr:rowOff>130097</xdr:rowOff>
    </xdr:from>
    <xdr:ext cx="3477619" cy="35112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2E450B1-C51E-48EE-BA9B-9154299B208F}"/>
                </a:ext>
              </a:extLst>
            </xdr:cNvPr>
            <xdr:cNvSpPr txBox="1"/>
          </xdr:nvSpPr>
          <xdr:spPr>
            <a:xfrm>
              <a:off x="613318" y="116051670"/>
              <a:ext cx="3477619" cy="35112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𝑅𝑒𝑡𝑢𝑟𝑛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𝐴𝑠𝑠𝑒𝑡𝑠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𝑅𝑂𝐴</m:t>
                        </m:r>
                      </m:e>
                    </m:d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𝐸𝐵𝐼𝑇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0.625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𝐴𝑣𝑒𝑟𝑎𝑔𝑒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𝑇𝑜𝑡𝑎𝑙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𝐴𝑠𝑠𝑒𝑡𝑠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2E450B1-C51E-48EE-BA9B-9154299B208F}"/>
                </a:ext>
              </a:extLst>
            </xdr:cNvPr>
            <xdr:cNvSpPr txBox="1"/>
          </xdr:nvSpPr>
          <xdr:spPr>
            <a:xfrm>
              <a:off x="613318" y="116051670"/>
              <a:ext cx="3477619" cy="35112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𝑅𝑒𝑡𝑢𝑟𝑛 𝑜𝑛 𝐴𝑠𝑠𝑒𝑡𝑠 (𝑅𝑂𝐴)=</a:t>
              </a:r>
              <a:r>
                <a:rPr lang="en-US" sz="1100" b="0" i="0">
                  <a:latin typeface="Cambria Math" panose="02040503050406030204" pitchFamily="18" charset="0"/>
                </a:rPr>
                <a:t>(𝐸𝐵𝐼𝑇 𝑥 0.625)/(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𝐴𝑣𝑒𝑟𝑎𝑔𝑒 𝑇𝑜𝑡𝑎𝑙 𝐴𝑠𝑠𝑒𝑡𝑠) </a:t>
              </a:r>
              <a:r>
                <a:rPr lang="en-US" sz="1100" b="0" i="0">
                  <a:latin typeface="Cambria Math" panose="02040503050406030204" pitchFamily="18" charset="0"/>
                </a:rPr>
                <a:t> 𝑥 100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1</xdr:col>
      <xdr:colOff>6911</xdr:colOff>
      <xdr:row>768</xdr:row>
      <xdr:rowOff>60403</xdr:rowOff>
    </xdr:from>
    <xdr:to>
      <xdr:col>9</xdr:col>
      <xdr:colOff>603206</xdr:colOff>
      <xdr:row>784</xdr:row>
      <xdr:rowOff>69696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EDA1881-D152-F2DC-F281-0F9C5DB7E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5582" y="116469842"/>
          <a:ext cx="7435709" cy="2611243"/>
        </a:xfrm>
        <a:prstGeom prst="rect">
          <a:avLst/>
        </a:prstGeom>
      </xdr:spPr>
    </xdr:pic>
    <xdr:clientData/>
  </xdr:twoCellAnchor>
  <xdr:twoCellAnchor editAs="oneCell">
    <xdr:from>
      <xdr:col>1</xdr:col>
      <xdr:colOff>5219</xdr:colOff>
      <xdr:row>784</xdr:row>
      <xdr:rowOff>92928</xdr:rowOff>
    </xdr:from>
    <xdr:to>
      <xdr:col>9</xdr:col>
      <xdr:colOff>525037</xdr:colOff>
      <xdr:row>809</xdr:row>
      <xdr:rowOff>139015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501FF634-01AA-2433-0A8F-660FE49B0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13890" y="119104318"/>
          <a:ext cx="7359232" cy="4111636"/>
        </a:xfrm>
        <a:prstGeom prst="rect">
          <a:avLst/>
        </a:prstGeom>
      </xdr:spPr>
    </xdr:pic>
    <xdr:clientData/>
  </xdr:twoCellAnchor>
  <xdr:oneCellAnchor>
    <xdr:from>
      <xdr:col>1</xdr:col>
      <xdr:colOff>4646</xdr:colOff>
      <xdr:row>810</xdr:row>
      <xdr:rowOff>106866</xdr:rowOff>
    </xdr:from>
    <xdr:ext cx="3985643" cy="4673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89D0761F-6EE7-49CB-9A47-96C60C5A6C03}"/>
                </a:ext>
              </a:extLst>
            </xdr:cNvPr>
            <xdr:cNvSpPr txBox="1"/>
          </xdr:nvSpPr>
          <xdr:spPr>
            <a:xfrm>
              <a:off x="613317" y="123346427"/>
              <a:ext cx="3985643" cy="467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𝑅𝑒𝑡𝑢𝑟𝑛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𝐴𝑠𝑠𝑒𝑡𝑠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𝑅𝑂𝐴</m:t>
                        </m:r>
                      </m:e>
                    </m:d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83,383 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0.625</m:t>
                        </m:r>
                      </m:num>
                      <m:den>
                        <m:f>
                          <m:fPr>
                            <m:ctrlPr>
                              <a:rPr lang="en-US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fPr>
                          <m:num>
                            <m:d>
                              <m:dPr>
                                <m:ctrlPr>
                                  <a:rPr lang="en-US" sz="11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364,840+333,779</m:t>
                                </m:r>
                              </m:e>
                            </m:d>
                          </m:num>
                          <m:den>
                            <m:r>
                              <a:rPr lang="en-US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den>
                        </m:f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100=14.9%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89D0761F-6EE7-49CB-9A47-96C60C5A6C03}"/>
                </a:ext>
              </a:extLst>
            </xdr:cNvPr>
            <xdr:cNvSpPr txBox="1"/>
          </xdr:nvSpPr>
          <xdr:spPr>
            <a:xfrm>
              <a:off x="613317" y="123346427"/>
              <a:ext cx="3985643" cy="467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𝑅𝑒𝑡𝑢𝑟𝑛 𝑜𝑛 𝐴𝑠𝑠𝑒𝑡𝑠 (𝑅𝑂𝐴)=</a:t>
              </a:r>
              <a:r>
                <a:rPr lang="en-US" sz="1100" b="0" i="0">
                  <a:latin typeface="Cambria Math" panose="02040503050406030204" pitchFamily="18" charset="0"/>
                </a:rPr>
                <a:t>(83,383 𝑥 0.625)/(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((364,840+333,779))/2) </a:t>
              </a:r>
              <a:r>
                <a:rPr lang="en-US" sz="1100" b="0" i="0">
                  <a:latin typeface="Cambria Math" panose="02040503050406030204" pitchFamily="18" charset="0"/>
                </a:rPr>
                <a:t> 𝑥 100=14.9%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1</xdr:col>
      <xdr:colOff>4646</xdr:colOff>
      <xdr:row>718</xdr:row>
      <xdr:rowOff>1318</xdr:rowOff>
    </xdr:from>
    <xdr:to>
      <xdr:col>7</xdr:col>
      <xdr:colOff>213731</xdr:colOff>
      <xdr:row>732</xdr:row>
      <xdr:rowOff>74940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FE14EE4F-BD45-FDFD-3DB3-AF1F67097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13317" y="112182586"/>
          <a:ext cx="5831158" cy="2350330"/>
        </a:xfrm>
        <a:prstGeom prst="rect">
          <a:avLst/>
        </a:prstGeom>
      </xdr:spPr>
    </xdr:pic>
    <xdr:clientData/>
  </xdr:twoCellAnchor>
  <xdr:twoCellAnchor>
    <xdr:from>
      <xdr:col>6</xdr:col>
      <xdr:colOff>153329</xdr:colOff>
      <xdr:row>713</xdr:row>
      <xdr:rowOff>60402</xdr:rowOff>
    </xdr:from>
    <xdr:to>
      <xdr:col>7</xdr:col>
      <xdr:colOff>51110</xdr:colOff>
      <xdr:row>713</xdr:row>
      <xdr:rowOff>65048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DE94D87B-AFDA-C552-A268-3D9A4F33E75A}"/>
            </a:ext>
          </a:extLst>
        </xdr:cNvPr>
        <xdr:cNvCxnSpPr/>
      </xdr:nvCxnSpPr>
      <xdr:spPr>
        <a:xfrm flipV="1">
          <a:off x="5775402" y="111428561"/>
          <a:ext cx="506452" cy="4646"/>
        </a:xfrm>
        <a:prstGeom prst="line">
          <a:avLst/>
        </a:prstGeom>
        <a:ln w="381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742</xdr:row>
      <xdr:rowOff>0</xdr:rowOff>
    </xdr:from>
    <xdr:to>
      <xdr:col>6</xdr:col>
      <xdr:colOff>187974</xdr:colOff>
      <xdr:row>749</xdr:row>
      <xdr:rowOff>61964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33A4AD15-A6E9-7968-AA27-F4C07F6B0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8671" y="116084195"/>
          <a:ext cx="5201376" cy="1200318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822</xdr:row>
      <xdr:rowOff>0</xdr:rowOff>
    </xdr:from>
    <xdr:ext cx="4018344" cy="3465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FE868066-1E7E-4FB1-8E57-916A5AC25E22}"/>
                </a:ext>
              </a:extLst>
            </xdr:cNvPr>
            <xdr:cNvSpPr txBox="1"/>
          </xdr:nvSpPr>
          <xdr:spPr>
            <a:xfrm>
              <a:off x="608671" y="129093951"/>
              <a:ext cx="4018344" cy="3465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𝑅𝑒𝑡𝑢𝑟𝑛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𝐸𝑞𝑢𝑖𝑡𝑦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(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𝑅𝑂𝐸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)=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𝑁𝑒𝑡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𝐼𝑛𝑐𝑜𝑚𝑒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𝐴𝑣𝑒𝑟𝑎𝑔𝑒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𝑆h𝑎𝑟𝑒h𝑜𝑙𝑑𝑒𝑟𝑠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𝐸𝑞𝑢𝑖𝑡𝑦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FE868066-1E7E-4FB1-8E57-916A5AC25E22}"/>
                </a:ext>
              </a:extLst>
            </xdr:cNvPr>
            <xdr:cNvSpPr txBox="1"/>
          </xdr:nvSpPr>
          <xdr:spPr>
            <a:xfrm>
              <a:off x="608671" y="129093951"/>
              <a:ext cx="4018344" cy="3465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𝑅𝑒𝑡𝑢𝑟𝑛 𝑜𝑛 𝐸𝑞𝑢𝑖𝑡𝑦 (𝑅𝑂𝐸)=</a:t>
              </a:r>
              <a:r>
                <a:rPr lang="en-US" sz="1100" b="0" i="0">
                  <a:latin typeface="Cambria Math" panose="02040503050406030204" pitchFamily="18" charset="0"/>
                </a:rPr>
                <a:t>(𝑁𝑒𝑡 𝐼𝑛𝑐𝑜𝑚𝑒)/(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𝐴𝑣𝑒𝑟𝑎𝑔𝑒 𝑆ℎ𝑎𝑟𝑒ℎ𝑜𝑙𝑑𝑒𝑟𝑠 𝐸𝑞𝑢𝑖𝑡𝑦) </a:t>
              </a:r>
              <a:r>
                <a:rPr lang="en-US" sz="1100" b="0" i="0">
                  <a:latin typeface="Cambria Math" panose="02040503050406030204" pitchFamily="18" charset="0"/>
                </a:rPr>
                <a:t> 𝑥 100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1</xdr:col>
      <xdr:colOff>0</xdr:colOff>
      <xdr:row>825</xdr:row>
      <xdr:rowOff>0</xdr:rowOff>
    </xdr:from>
    <xdr:to>
      <xdr:col>9</xdr:col>
      <xdr:colOff>150590</xdr:colOff>
      <xdr:row>833</xdr:row>
      <xdr:rowOff>127392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3A5E6A1-C62D-460F-AB08-1D8A44A4B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8671" y="129581817"/>
          <a:ext cx="6990004" cy="1428368"/>
        </a:xfrm>
        <a:prstGeom prst="rect">
          <a:avLst/>
        </a:prstGeom>
      </xdr:spPr>
    </xdr:pic>
    <xdr:clientData/>
  </xdr:twoCellAnchor>
  <xdr:twoCellAnchor editAs="oneCell">
    <xdr:from>
      <xdr:col>0</xdr:col>
      <xdr:colOff>548269</xdr:colOff>
      <xdr:row>833</xdr:row>
      <xdr:rowOff>95298</xdr:rowOff>
    </xdr:from>
    <xdr:to>
      <xdr:col>9</xdr:col>
      <xdr:colOff>100688</xdr:colOff>
      <xdr:row>850</xdr:row>
      <xdr:rowOff>111512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31EFAB08-9E0D-2405-B694-A4780FAE9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48269" y="130978091"/>
          <a:ext cx="7000504" cy="2780787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829</xdr:row>
      <xdr:rowOff>46463</xdr:rowOff>
    </xdr:from>
    <xdr:to>
      <xdr:col>1</xdr:col>
      <xdr:colOff>552914</xdr:colOff>
      <xdr:row>829</xdr:row>
      <xdr:rowOff>63696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FC50F3BB-D4E3-5B59-03F2-545CFFB84792}"/>
            </a:ext>
          </a:extLst>
        </xdr:cNvPr>
        <xdr:cNvCxnSpPr>
          <a:stCxn id="71" idx="1"/>
        </xdr:cNvCxnSpPr>
      </xdr:nvCxnSpPr>
      <xdr:spPr>
        <a:xfrm flipV="1">
          <a:off x="608671" y="130278768"/>
          <a:ext cx="552914" cy="17233"/>
        </a:xfrm>
        <a:prstGeom prst="line">
          <a:avLst/>
        </a:prstGeom>
        <a:ln w="381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148683</xdr:colOff>
      <xdr:row>829</xdr:row>
      <xdr:rowOff>23232</xdr:rowOff>
    </xdr:from>
    <xdr:to>
      <xdr:col>8</xdr:col>
      <xdr:colOff>92926</xdr:colOff>
      <xdr:row>829</xdr:row>
      <xdr:rowOff>40465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D62852B8-F1EA-4C26-9F8A-C04685E36255}"/>
            </a:ext>
          </a:extLst>
        </xdr:cNvPr>
        <xdr:cNvCxnSpPr/>
      </xdr:nvCxnSpPr>
      <xdr:spPr>
        <a:xfrm flipV="1">
          <a:off x="6379427" y="130255537"/>
          <a:ext cx="552914" cy="17233"/>
        </a:xfrm>
        <a:prstGeom prst="line">
          <a:avLst/>
        </a:prstGeom>
        <a:ln w="381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604025</xdr:colOff>
      <xdr:row>860</xdr:row>
      <xdr:rowOff>27879</xdr:rowOff>
    </xdr:from>
    <xdr:ext cx="3916008" cy="45685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2D2320D-6AF2-4358-A85B-AD48E616A49E}"/>
                </a:ext>
              </a:extLst>
            </xdr:cNvPr>
            <xdr:cNvSpPr txBox="1"/>
          </xdr:nvSpPr>
          <xdr:spPr>
            <a:xfrm>
              <a:off x="604025" y="135301464"/>
              <a:ext cx="3916008" cy="4568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𝑅𝑒𝑡𝑢𝑟𝑛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𝐸𝑞𝑢𝑖𝑡𝑦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𝑅𝑂𝐸</m:t>
                        </m:r>
                      </m:e>
                    </m:d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72,738</m:t>
                        </m:r>
                      </m:num>
                      <m:den>
                        <m:f>
                          <m:fPr>
                            <m:ctrlPr>
                              <a:rPr lang="en-US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141,988+166,542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den>
                        </m:f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100=47.2%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2D2320D-6AF2-4358-A85B-AD48E616A49E}"/>
                </a:ext>
              </a:extLst>
            </xdr:cNvPr>
            <xdr:cNvSpPr txBox="1"/>
          </xdr:nvSpPr>
          <xdr:spPr>
            <a:xfrm>
              <a:off x="604025" y="135301464"/>
              <a:ext cx="3916008" cy="4568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𝑅𝑒𝑡𝑢𝑟𝑛 𝑜𝑛 𝐸𝑞𝑢𝑖𝑡𝑦 (𝑅𝑂𝐸)=</a:t>
              </a:r>
              <a:r>
                <a:rPr lang="en-US" sz="1100" b="0" i="0">
                  <a:latin typeface="Cambria Math" panose="02040503050406030204" pitchFamily="18" charset="0"/>
                </a:rPr>
                <a:t>72,738/(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(141,988+166,542)/2) </a:t>
              </a:r>
              <a:r>
                <a:rPr lang="en-US" sz="1100" b="0" i="0">
                  <a:latin typeface="Cambria Math" panose="02040503050406030204" pitchFamily="18" charset="0"/>
                </a:rPr>
                <a:t> 𝑥 100=47.2%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585439</xdr:colOff>
      <xdr:row>850</xdr:row>
      <xdr:rowOff>111013</xdr:rowOff>
    </xdr:from>
    <xdr:to>
      <xdr:col>9</xdr:col>
      <xdr:colOff>107468</xdr:colOff>
      <xdr:row>859</xdr:row>
      <xdr:rowOff>97573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6B7E23A-10C1-4A39-18DE-829FD7CB5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85439" y="133758379"/>
          <a:ext cx="6970114" cy="1450158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870</xdr:row>
      <xdr:rowOff>0</xdr:rowOff>
    </xdr:from>
    <xdr:ext cx="7677615" cy="35093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18612CFB-5215-4611-8DD3-69E0FBF34AA1}"/>
                </a:ext>
              </a:extLst>
            </xdr:cNvPr>
            <xdr:cNvSpPr txBox="1"/>
          </xdr:nvSpPr>
          <xdr:spPr>
            <a:xfrm>
              <a:off x="608671" y="136899805"/>
              <a:ext cx="7677615" cy="35093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𝑅𝑒𝑡𝑢𝑟𝑛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𝐼𝑛𝑣𝑒𝑠𝑡𝑒𝑑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𝐶𝑎𝑝𝑖𝑡𝑎𝑙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𝑅𝑂𝐼𝐶</m:t>
                        </m:r>
                      </m:e>
                    </m:d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𝑁𝑒𝑡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𝑜𝑝𝑒𝑟𝑎𝑡𝑖𝑛𝑔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𝑝𝑟𝑜𝑓𝑖𝑡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𝑎𝑓𝑡𝑒𝑟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𝑡𝑎𝑥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𝐼𝑛𝑣𝑒𝑠𝑡𝑒𝑑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𝐶𝑎𝑝𝑖𝑡𝑎𝑙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100= 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𝑂𝑝𝑒𝑟𝑎𝑡𝑖𝑛𝑔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𝑖𝑛𝑐𝑜𝑚𝑒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∗(1 −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𝑇𝑎𝑥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𝑟𝑎𝑡𝑒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)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𝐼𝑛𝑣𝑒𝑠𝑡𝑒𝑑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𝐶𝑎𝑝𝑖𝑡𝑎𝑙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𝑥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100 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18612CFB-5215-4611-8DD3-69E0FBF34AA1}"/>
                </a:ext>
              </a:extLst>
            </xdr:cNvPr>
            <xdr:cNvSpPr txBox="1"/>
          </xdr:nvSpPr>
          <xdr:spPr>
            <a:xfrm>
              <a:off x="608671" y="136899805"/>
              <a:ext cx="7677615" cy="35093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𝑅𝑒𝑡𝑢𝑟𝑛 𝑜𝑛 𝐼𝑛𝑣𝑒𝑠𝑡𝑒𝑑 𝐶𝑎𝑝𝑖𝑡𝑎𝑙 (𝑅𝑂𝐼𝐶)=</a:t>
              </a:r>
              <a:r>
                <a:rPr lang="en-US" sz="1100" b="0" i="0">
                  <a:latin typeface="Cambria Math" panose="02040503050406030204" pitchFamily="18" charset="0"/>
                </a:rPr>
                <a:t>(𝑁𝑒𝑡 𝑜𝑝𝑒𝑟𝑎𝑡𝑖𝑛𝑔 𝑝𝑟𝑜𝑓𝑖𝑡 𝑎𝑓𝑡𝑒𝑟 𝑡𝑎𝑥)/(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𝐼𝑛𝑣𝑒𝑠𝑡𝑒𝑑 𝐶𝑎𝑝𝑖𝑡𝑎𝑙) </a:t>
              </a:r>
              <a:r>
                <a:rPr lang="en-US" sz="1100" b="0" i="0">
                  <a:latin typeface="Cambria Math" panose="02040503050406030204" pitchFamily="18" charset="0"/>
                </a:rPr>
                <a:t>𝑥 100=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(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𝑂𝑝𝑒𝑟𝑎𝑡𝑖𝑛𝑔 𝑖𝑛𝑐𝑜𝑚𝑒 ∗(1 −𝑇𝑎𝑥 𝑟𝑎𝑡𝑒)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)/(𝐼𝑛𝑣𝑒𝑠𝑡𝑒𝑑 𝐶𝑎𝑝𝑖𝑡𝑎𝑙) 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𝑥 100</a:t>
              </a:r>
              <a:r>
                <a:rPr lang="en-US" sz="1100" b="0" i="0">
                  <a:latin typeface="Cambria Math" panose="02040503050406030204" pitchFamily="18" charset="0"/>
                </a:rPr>
                <a:t> 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1</xdr:col>
      <xdr:colOff>0</xdr:colOff>
      <xdr:row>873</xdr:row>
      <xdr:rowOff>0</xdr:rowOff>
    </xdr:from>
    <xdr:ext cx="7574125" cy="3524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AA9D5E39-2A4B-4F68-9847-9D52D8387FC2}"/>
                </a:ext>
              </a:extLst>
            </xdr:cNvPr>
            <xdr:cNvSpPr txBox="1"/>
          </xdr:nvSpPr>
          <xdr:spPr>
            <a:xfrm>
              <a:off x="608671" y="137387671"/>
              <a:ext cx="7574125" cy="3524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𝑅𝑒𝑡𝑢𝑟𝑛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𝐼𝑛𝑣𝑒𝑠𝑡𝑒𝑑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𝐶𝑎𝑝𝑖𝑡𝑎𝑙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𝑅𝑂𝐼𝐶</m:t>
                        </m:r>
                      </m:e>
                    </m:d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𝐸𝐵𝐼𝑇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(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𝑂𝑝𝑒𝑟𝑎𝑡𝑖𝑛𝑔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𝑖𝑛𝑐𝑜𝑚𝑒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)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𝑇𝑜𝑡𝑎𝑙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𝑒𝑞𝑢𝑖𝑡𝑦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+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𝑡𝑜𝑡𝑎𝑙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𝑑𝑒𝑏𝑡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+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𝑑𝑒𝑓𝑒𝑟𝑟𝑒𝑑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𝑡𝑎𝑥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𝑙𝑖𝑎𝑏𝑖𝑙𝑖𝑡𝑦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(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𝑐𝑢𝑟𝑟𝑒𝑛𝑡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+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𝑛𝑜𝑛𝑐𝑢𝑟𝑟𝑒𝑛𝑡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)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𝑥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100 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AA9D5E39-2A4B-4F68-9847-9D52D8387FC2}"/>
                </a:ext>
              </a:extLst>
            </xdr:cNvPr>
            <xdr:cNvSpPr txBox="1"/>
          </xdr:nvSpPr>
          <xdr:spPr>
            <a:xfrm>
              <a:off x="608671" y="137387671"/>
              <a:ext cx="7574125" cy="3524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𝑅𝑒𝑡𝑢𝑟𝑛 𝑜𝑛 𝐼𝑛𝑣𝑒𝑠𝑡𝑒𝑑 𝐶𝑎𝑝𝑖𝑡𝑎𝑙 (𝑅𝑂𝐼𝐶)=(𝐸𝐵𝐼𝑇 (𝑂𝑝𝑒𝑟𝑎𝑡𝑖𝑛𝑔 𝑖𝑛𝑐𝑜𝑚𝑒))/(𝑇𝑜𝑡𝑎𝑙 𝑒𝑞𝑢𝑖𝑡𝑦+𝑡𝑜𝑡𝑎𝑙 𝑑𝑒𝑏𝑡+𝑑𝑒𝑓𝑒𝑟𝑟𝑒𝑑 𝑡𝑎𝑥 𝑙𝑖𝑎𝑏𝑖𝑙𝑖𝑡𝑦 (𝑐𝑢𝑟𝑟𝑒𝑛𝑡+𝑛𝑜𝑛𝑐𝑢𝑟𝑟𝑒𝑛𝑡))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 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𝑥 100</a:t>
              </a:r>
              <a:r>
                <a:rPr lang="en-US" sz="1100" b="0" i="0">
                  <a:latin typeface="Cambria Math" panose="02040503050406030204" pitchFamily="18" charset="0"/>
                </a:rPr>
                <a:t> 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530112</xdr:colOff>
      <xdr:row>891</xdr:row>
      <xdr:rowOff>125450</xdr:rowOff>
    </xdr:from>
    <xdr:to>
      <xdr:col>9</xdr:col>
      <xdr:colOff>364764</xdr:colOff>
      <xdr:row>923</xdr:row>
      <xdr:rowOff>65751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A74DD0F1-702A-F91F-B702-D07994FEF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30112" y="140440316"/>
          <a:ext cx="7282737" cy="5144202"/>
        </a:xfrm>
        <a:prstGeom prst="rect">
          <a:avLst/>
        </a:prstGeom>
      </xdr:spPr>
    </xdr:pic>
    <xdr:clientData/>
  </xdr:twoCellAnchor>
  <xdr:twoCellAnchor editAs="oneCell">
    <xdr:from>
      <xdr:col>0</xdr:col>
      <xdr:colOff>594730</xdr:colOff>
      <xdr:row>875</xdr:row>
      <xdr:rowOff>116441</xdr:rowOff>
    </xdr:from>
    <xdr:to>
      <xdr:col>9</xdr:col>
      <xdr:colOff>559394</xdr:colOff>
      <xdr:row>891</xdr:row>
      <xdr:rowOff>60401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A1D85799-88DF-9F56-FA85-3B494491F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94730" y="137829356"/>
          <a:ext cx="7412749" cy="2545912"/>
        </a:xfrm>
        <a:prstGeom prst="rect">
          <a:avLst/>
        </a:prstGeom>
      </xdr:spPr>
    </xdr:pic>
    <xdr:clientData/>
  </xdr:twoCellAnchor>
  <xdr:twoCellAnchor editAs="oneCell">
    <xdr:from>
      <xdr:col>0</xdr:col>
      <xdr:colOff>469281</xdr:colOff>
      <xdr:row>923</xdr:row>
      <xdr:rowOff>100114</xdr:rowOff>
    </xdr:from>
    <xdr:to>
      <xdr:col>9</xdr:col>
      <xdr:colOff>374371</xdr:colOff>
      <xdr:row>933</xdr:row>
      <xdr:rowOff>27877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A3DC7F4-8869-153D-B8AD-69B8E447D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9281" y="145618882"/>
          <a:ext cx="7353175" cy="1553984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934</xdr:row>
      <xdr:rowOff>0</xdr:rowOff>
    </xdr:from>
    <xdr:ext cx="5047599" cy="33592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48446CF4-9D06-4F9F-94D1-DD2E9CD16329}"/>
                </a:ext>
              </a:extLst>
            </xdr:cNvPr>
            <xdr:cNvSpPr txBox="1"/>
          </xdr:nvSpPr>
          <xdr:spPr>
            <a:xfrm>
              <a:off x="608671" y="147307610"/>
              <a:ext cx="5047599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𝑅𝑒𝑡𝑢𝑟𝑛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𝐼𝑛𝑣𝑒𝑠𝑡𝑒𝑑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𝐶𝑎𝑝𝑖𝑡𝑎𝑙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𝑅𝑂𝐼𝐶</m:t>
                        </m:r>
                      </m:e>
                    </m:d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83,383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166,542+78,400+0+230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𝑥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100=34% 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48446CF4-9D06-4F9F-94D1-DD2E9CD16329}"/>
                </a:ext>
              </a:extLst>
            </xdr:cNvPr>
            <xdr:cNvSpPr txBox="1"/>
          </xdr:nvSpPr>
          <xdr:spPr>
            <a:xfrm>
              <a:off x="608671" y="147307610"/>
              <a:ext cx="5047599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𝑅𝑒𝑡𝑢𝑟𝑛 𝑜𝑛 𝐼𝑛𝑣𝑒𝑠𝑡𝑒𝑑 𝐶𝑎𝑝𝑖𝑡𝑎𝑙 (𝑅𝑂𝐼𝐶)=83,383/(166,542+78,400+0+230) 𝑥 100=34%</a:t>
              </a:r>
              <a:r>
                <a:rPr lang="en-US" sz="1100" b="0" i="0">
                  <a:latin typeface="Cambria Math" panose="02040503050406030204" pitchFamily="18" charset="0"/>
                </a:rPr>
                <a:t> 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1</xdr:col>
      <xdr:colOff>0</xdr:colOff>
      <xdr:row>423</xdr:row>
      <xdr:rowOff>0</xdr:rowOff>
    </xdr:from>
    <xdr:ext cx="3215752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D728BD41-6EBC-4725-AE4E-95D72579923B}"/>
                </a:ext>
              </a:extLst>
            </xdr:cNvPr>
            <xdr:cNvSpPr txBox="1"/>
          </xdr:nvSpPr>
          <xdr:spPr>
            <a:xfrm>
              <a:off x="608671" y="149259073"/>
              <a:ext cx="3215752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𝐹𝑟𝑒𝑒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𝑐𝑎𝑠h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𝑓𝑙𝑜𝑤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𝐶𝑎𝑠h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𝑓𝑟𝑜𝑚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𝑜𝑝𝑒𝑟𝑎𝑡𝑖𝑜𝑛𝑠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−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𝐶𝐴𝑃𝐸𝑋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D728BD41-6EBC-4725-AE4E-95D72579923B}"/>
                </a:ext>
              </a:extLst>
            </xdr:cNvPr>
            <xdr:cNvSpPr txBox="1"/>
          </xdr:nvSpPr>
          <xdr:spPr>
            <a:xfrm>
              <a:off x="608671" y="149259073"/>
              <a:ext cx="3215752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𝐹𝑟𝑒𝑒 𝑐𝑎𝑠ℎ 𝑓𝑙𝑜𝑤=𝐶𝑎𝑠ℎ 𝑓𝑟𝑜𝑚 𝑜𝑝𝑒𝑟𝑎𝑡𝑖𝑜𝑛𝑠 −𝐶𝐴𝑃𝐸𝑋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593192</xdr:colOff>
      <xdr:row>424</xdr:row>
      <xdr:rowOff>46463</xdr:rowOff>
    </xdr:from>
    <xdr:to>
      <xdr:col>9</xdr:col>
      <xdr:colOff>53459</xdr:colOff>
      <xdr:row>453</xdr:row>
      <xdr:rowOff>54562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6DC21280-4A98-20F9-3B81-764285E59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93192" y="71037914"/>
          <a:ext cx="6908352" cy="4724135"/>
        </a:xfrm>
        <a:prstGeom prst="rect">
          <a:avLst/>
        </a:prstGeom>
      </xdr:spPr>
    </xdr:pic>
    <xdr:clientData/>
  </xdr:twoCellAnchor>
  <xdr:oneCellAnchor>
    <xdr:from>
      <xdr:col>0</xdr:col>
      <xdr:colOff>590086</xdr:colOff>
      <xdr:row>454</xdr:row>
      <xdr:rowOff>13939</xdr:rowOff>
    </xdr:from>
    <xdr:ext cx="3417346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68CB7313-6D65-4B07-BCF2-EB8CC2D06AA0}"/>
                </a:ext>
              </a:extLst>
            </xdr:cNvPr>
            <xdr:cNvSpPr txBox="1"/>
          </xdr:nvSpPr>
          <xdr:spPr>
            <a:xfrm>
              <a:off x="590086" y="75884049"/>
              <a:ext cx="3417346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𝐹𝑟𝑒𝑒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𝑐𝑎𝑠h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𝑓𝑙𝑜𝑤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=89,035 −23,886=65,149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𝑚𝑖𝑙𝑙𝑜𝑛𝑒𝑠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68CB7313-6D65-4B07-BCF2-EB8CC2D06AA0}"/>
                </a:ext>
              </a:extLst>
            </xdr:cNvPr>
            <xdr:cNvSpPr txBox="1"/>
          </xdr:nvSpPr>
          <xdr:spPr>
            <a:xfrm>
              <a:off x="590086" y="75884049"/>
              <a:ext cx="3417346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𝐹𝑟𝑒𝑒 𝑐𝑎𝑠ℎ 𝑓𝑙𝑜𝑤=89,035 −23,886=65,149 𝑚𝑖𝑙𝑙𝑜𝑛𝑒𝑠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1</xdr:col>
      <xdr:colOff>0</xdr:colOff>
      <xdr:row>942</xdr:row>
      <xdr:rowOff>0</xdr:rowOff>
    </xdr:from>
    <xdr:ext cx="3664400" cy="3214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F56CF762-C9DE-4F22-B7D9-C54BA31CFC36}"/>
                </a:ext>
              </a:extLst>
            </xdr:cNvPr>
            <xdr:cNvSpPr txBox="1"/>
          </xdr:nvSpPr>
          <xdr:spPr>
            <a:xfrm>
              <a:off x="609600" y="156220886"/>
              <a:ext cx="3664400" cy="3214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𝐹𝑟𝑒𝑒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𝐶𝑎𝑠h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𝐹𝑙𝑜𝑤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𝑀𝑎𝑟𝑔𝑖𝑛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𝐿𝑒𝑣𝑒𝑟𝑒𝑑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𝐹𝑟𝑒𝑒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𝐶𝑎𝑠h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𝐹𝑙𝑜𝑤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𝑅𝑒𝑣𝑒𝑛𝑢𝑒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𝑥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100 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F56CF762-C9DE-4F22-B7D9-C54BA31CFC36}"/>
                </a:ext>
              </a:extLst>
            </xdr:cNvPr>
            <xdr:cNvSpPr txBox="1"/>
          </xdr:nvSpPr>
          <xdr:spPr>
            <a:xfrm>
              <a:off x="609600" y="156220886"/>
              <a:ext cx="3664400" cy="3214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𝐹𝑟𝑒𝑒 𝐶𝑎𝑠ℎ 𝐹𝑙𝑜𝑤 𝑀𝑎𝑟𝑔𝑖𝑛=(𝐿𝑒𝑣𝑒𝑟𝑒𝑑 𝐹𝑟𝑒𝑒 𝐶𝑎𝑠ℎ 𝐹𝑙𝑜𝑤)/𝑅𝑒𝑣𝑒𝑛𝑢𝑒  𝑥 100</a:t>
              </a:r>
              <a:r>
                <a:rPr lang="en-US" sz="1100" b="0" i="0">
                  <a:latin typeface="Cambria Math" panose="02040503050406030204" pitchFamily="18" charset="0"/>
                </a:rPr>
                <a:t> 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567399</xdr:colOff>
      <xdr:row>945</xdr:row>
      <xdr:rowOff>5442</xdr:rowOff>
    </xdr:from>
    <xdr:to>
      <xdr:col>10</xdr:col>
      <xdr:colOff>596284</xdr:colOff>
      <xdr:row>978</xdr:row>
      <xdr:rowOff>109977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6DB0751-728F-9CB7-7126-895638E08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67399" y="156716185"/>
          <a:ext cx="8089756" cy="5492964"/>
        </a:xfrm>
        <a:prstGeom prst="rect">
          <a:avLst/>
        </a:prstGeom>
      </xdr:spPr>
    </xdr:pic>
    <xdr:clientData/>
  </xdr:twoCellAnchor>
  <xdr:twoCellAnchor editAs="oneCell">
    <xdr:from>
      <xdr:col>0</xdr:col>
      <xdr:colOff>549729</xdr:colOff>
      <xdr:row>979</xdr:row>
      <xdr:rowOff>97236</xdr:rowOff>
    </xdr:from>
    <xdr:to>
      <xdr:col>11</xdr:col>
      <xdr:colOff>12078</xdr:colOff>
      <xdr:row>985</xdr:row>
      <xdr:rowOff>125185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1F080B-358C-1169-49B8-199FC19E5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49729" y="162359693"/>
          <a:ext cx="8132820" cy="1007664"/>
        </a:xfrm>
        <a:prstGeom prst="rect">
          <a:avLst/>
        </a:prstGeom>
      </xdr:spPr>
    </xdr:pic>
    <xdr:clientData/>
  </xdr:twoCellAnchor>
  <xdr:oneCellAnchor>
    <xdr:from>
      <xdr:col>0</xdr:col>
      <xdr:colOff>604157</xdr:colOff>
      <xdr:row>986</xdr:row>
      <xdr:rowOff>70757</xdr:rowOff>
    </xdr:from>
    <xdr:ext cx="3207288" cy="339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E746CF2-4AF8-4517-805A-67BD30076973}"/>
                </a:ext>
              </a:extLst>
            </xdr:cNvPr>
            <xdr:cNvSpPr txBox="1"/>
          </xdr:nvSpPr>
          <xdr:spPr>
            <a:xfrm>
              <a:off x="604157" y="163476214"/>
              <a:ext cx="3207288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𝐹𝑟𝑒𝑒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𝐶𝑎𝑠h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𝐹𝑙𝑜𝑤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𝑀𝑎𝑟𝑔𝑖𝑛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65,149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198,270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𝑥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100=32.9%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E746CF2-4AF8-4517-805A-67BD30076973}"/>
                </a:ext>
              </a:extLst>
            </xdr:cNvPr>
            <xdr:cNvSpPr txBox="1"/>
          </xdr:nvSpPr>
          <xdr:spPr>
            <a:xfrm>
              <a:off x="604157" y="163476214"/>
              <a:ext cx="3207288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𝐹𝑟𝑒𝑒 𝐶𝑎𝑠ℎ 𝐹𝑙𝑜𝑤 𝑀𝑎𝑟𝑔𝑖𝑛=65,149/198,270  𝑥 100</a:t>
              </a:r>
              <a:r>
                <a:rPr lang="en-US" sz="1100" b="0" i="0">
                  <a:latin typeface="Cambria Math" panose="02040503050406030204" pitchFamily="18" charset="0"/>
                </a:rPr>
                <a:t>=32.9%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>
    <xdr:from>
      <xdr:col>1</xdr:col>
      <xdr:colOff>70757</xdr:colOff>
      <xdr:row>971</xdr:row>
      <xdr:rowOff>136072</xdr:rowOff>
    </xdr:from>
    <xdr:to>
      <xdr:col>2</xdr:col>
      <xdr:colOff>261257</xdr:colOff>
      <xdr:row>971</xdr:row>
      <xdr:rowOff>152400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AD76AF58-B7C4-7DCA-E9D1-936A686D5406}"/>
            </a:ext>
          </a:extLst>
        </xdr:cNvPr>
        <xdr:cNvCxnSpPr/>
      </xdr:nvCxnSpPr>
      <xdr:spPr>
        <a:xfrm>
          <a:off x="680357" y="161092243"/>
          <a:ext cx="1382486" cy="16328"/>
        </a:xfrm>
        <a:prstGeom prst="line">
          <a:avLst/>
        </a:prstGeom>
        <a:ln w="381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566058</xdr:colOff>
      <xdr:row>971</xdr:row>
      <xdr:rowOff>136072</xdr:rowOff>
    </xdr:from>
    <xdr:to>
      <xdr:col>10</xdr:col>
      <xdr:colOff>391886</xdr:colOff>
      <xdr:row>971</xdr:row>
      <xdr:rowOff>146958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91A0E3B9-EF47-404A-BFD7-785D4E3293D6}"/>
            </a:ext>
          </a:extLst>
        </xdr:cNvPr>
        <xdr:cNvCxnSpPr/>
      </xdr:nvCxnSpPr>
      <xdr:spPr>
        <a:xfrm>
          <a:off x="8017329" y="161092243"/>
          <a:ext cx="435428" cy="10886"/>
        </a:xfrm>
        <a:prstGeom prst="line">
          <a:avLst/>
        </a:prstGeom>
        <a:ln w="381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0</xdr:colOff>
      <xdr:row>996</xdr:row>
      <xdr:rowOff>0</xdr:rowOff>
    </xdr:from>
    <xdr:ext cx="3128229" cy="35035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F092D5AE-41E5-4EF6-938E-880CDF750B26}"/>
                </a:ext>
              </a:extLst>
            </xdr:cNvPr>
            <xdr:cNvSpPr txBox="1"/>
          </xdr:nvSpPr>
          <xdr:spPr>
            <a:xfrm>
              <a:off x="609600" y="165038314"/>
              <a:ext cx="3128229" cy="35035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𝐷𝑒𝑏𝑡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/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𝐸𝑞𝑢𝑖𝑡𝑦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𝑇𝑜𝑡𝑎𝑙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𝐷𝑒𝑏𝑡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𝑇𝑜𝑡𝑎𝑙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𝑆h𝑎𝑟𝑒h𝑜𝑙𝑑𝑒𝑟𝑠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𝐸𝑞𝑢𝑖𝑡𝑦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𝑥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100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F092D5AE-41E5-4EF6-938E-880CDF750B26}"/>
                </a:ext>
              </a:extLst>
            </xdr:cNvPr>
            <xdr:cNvSpPr txBox="1"/>
          </xdr:nvSpPr>
          <xdr:spPr>
            <a:xfrm>
              <a:off x="609600" y="165038314"/>
              <a:ext cx="3128229" cy="35035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𝐷𝑒𝑏𝑡/𝐸𝑞𝑢𝑖𝑡𝑦=(𝑇𝑜𝑡𝑎𝑙 𝐷𝑒𝑏𝑡)/(𝑇𝑜𝑡𝑎𝑙 𝑆ℎ𝑎𝑟𝑒ℎ𝑜𝑙𝑑𝑒𝑟𝑠 𝐸𝑞𝑢𝑖𝑡𝑦)  𝑥 100</a:t>
              </a:r>
              <a:r>
                <a:rPr lang="en-US" sz="1100" b="0" i="0">
                  <a:latin typeface="Cambria Math" panose="02040503050406030204" pitchFamily="18" charset="0"/>
                </a:rPr>
                <a:t>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602576</xdr:colOff>
      <xdr:row>998</xdr:row>
      <xdr:rowOff>119742</xdr:rowOff>
    </xdr:from>
    <xdr:to>
      <xdr:col>10</xdr:col>
      <xdr:colOff>509177</xdr:colOff>
      <xdr:row>1027</xdr:row>
      <xdr:rowOff>150654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31CBD85A-3F48-31D2-35E8-8354352E4D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2576" y="165484628"/>
          <a:ext cx="7967472" cy="4766198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1052</xdr:row>
      <xdr:rowOff>0</xdr:rowOff>
    </xdr:from>
    <xdr:ext cx="2141805" cy="35035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A9F8AE17-413A-420C-91BB-8B8974FBFEE4}"/>
                </a:ext>
              </a:extLst>
            </xdr:cNvPr>
            <xdr:cNvSpPr txBox="1"/>
          </xdr:nvSpPr>
          <xdr:spPr>
            <a:xfrm>
              <a:off x="609600" y="170426743"/>
              <a:ext cx="2141805" cy="35035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𝐷𝑒𝑏𝑡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𝐸𝑞𝑢𝑖𝑡𝑦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78,400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166,542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𝑥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100=47.1%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A9F8AE17-413A-420C-91BB-8B8974FBFEE4}"/>
                </a:ext>
              </a:extLst>
            </xdr:cNvPr>
            <xdr:cNvSpPr txBox="1"/>
          </xdr:nvSpPr>
          <xdr:spPr>
            <a:xfrm>
              <a:off x="609600" y="170426743"/>
              <a:ext cx="2141805" cy="35035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𝐷𝑒𝑏𝑡/𝐸𝑞𝑢𝑖𝑡𝑦=78,400/166,542  𝑥 100=47.1%</a:t>
              </a:r>
              <a:r>
                <a:rPr lang="en-US" sz="1100" b="0" i="0">
                  <a:latin typeface="Cambria Math" panose="02040503050406030204" pitchFamily="18" charset="0"/>
                </a:rPr>
                <a:t>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558099</xdr:colOff>
      <xdr:row>1028</xdr:row>
      <xdr:rowOff>65314</xdr:rowOff>
    </xdr:from>
    <xdr:to>
      <xdr:col>11</xdr:col>
      <xdr:colOff>76199</xdr:colOff>
      <xdr:row>1050</xdr:row>
      <xdr:rowOff>126270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24AFE488-B128-E609-D83A-E04DF0062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58099" y="170328771"/>
          <a:ext cx="8188571" cy="3653242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1061</xdr:row>
      <xdr:rowOff>0</xdr:rowOff>
    </xdr:from>
    <xdr:ext cx="2320700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D0EC1C31-682A-4B41-9D8F-E21B6C2FC140}"/>
                </a:ext>
              </a:extLst>
            </xdr:cNvPr>
            <xdr:cNvSpPr txBox="1"/>
          </xdr:nvSpPr>
          <xdr:spPr>
            <a:xfrm>
              <a:off x="609600" y="175651886"/>
              <a:ext cx="2320700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𝐶𝑢𝑟𝑟𝑒𝑛𝑡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𝑅𝑎𝑡𝑖𝑜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𝐶𝑢𝑟𝑟𝑒𝑛𝑡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𝐴𝑠𝑠𝑒𝑡𝑠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𝐶𝑢𝑟𝑟𝑒𝑛𝑡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𝑙𝑖𝑎𝑏𝑖𝑙𝑖𝑡𝑖𝑒𝑠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D0EC1C31-682A-4B41-9D8F-E21B6C2FC140}"/>
                </a:ext>
              </a:extLst>
            </xdr:cNvPr>
            <xdr:cNvSpPr txBox="1"/>
          </xdr:nvSpPr>
          <xdr:spPr>
            <a:xfrm>
              <a:off x="609600" y="175651886"/>
              <a:ext cx="2320700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𝐶𝑢𝑟𝑟𝑒𝑛𝑡 𝑅𝑎𝑡𝑖𝑜=(𝐶𝑢𝑟𝑟𝑒𝑛𝑡 𝐴𝑠𝑠𝑒𝑡𝑠)/(𝐶𝑢𝑟𝑟𝑒𝑛𝑡 𝑙𝑖𝑎𝑏𝑖𝑙𝑖𝑡𝑖𝑒𝑠)  </a:t>
              </a:r>
              <a:r>
                <a:rPr lang="en-US" sz="1100" b="0" i="0">
                  <a:latin typeface="Cambria Math" panose="02040503050406030204" pitchFamily="18" charset="0"/>
                </a:rPr>
                <a:t>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549728</xdr:colOff>
      <xdr:row>1099</xdr:row>
      <xdr:rowOff>72475</xdr:rowOff>
    </xdr:from>
    <xdr:to>
      <xdr:col>11</xdr:col>
      <xdr:colOff>266701</xdr:colOff>
      <xdr:row>1111</xdr:row>
      <xdr:rowOff>79978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F6601594-EEE6-1536-AEA0-3F2B9654B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49728" y="181929218"/>
          <a:ext cx="8387444" cy="1966932"/>
        </a:xfrm>
        <a:prstGeom prst="rect">
          <a:avLst/>
        </a:prstGeom>
      </xdr:spPr>
    </xdr:pic>
    <xdr:clientData/>
  </xdr:twoCellAnchor>
  <xdr:twoCellAnchor editAs="oneCell">
    <xdr:from>
      <xdr:col>0</xdr:col>
      <xdr:colOff>568078</xdr:colOff>
      <xdr:row>1065</xdr:row>
      <xdr:rowOff>70757</xdr:rowOff>
    </xdr:from>
    <xdr:to>
      <xdr:col>11</xdr:col>
      <xdr:colOff>390805</xdr:colOff>
      <xdr:row>1099</xdr:row>
      <xdr:rowOff>59581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4E254749-ED2A-9A3A-1D03-52D8EB7FB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68078" y="176375786"/>
          <a:ext cx="8493198" cy="5540538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1112</xdr:row>
      <xdr:rowOff>0</xdr:rowOff>
    </xdr:from>
    <xdr:ext cx="2108719" cy="33592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0376091C-3595-42B7-B085-2A8983F9DE85}"/>
                </a:ext>
              </a:extLst>
            </xdr:cNvPr>
            <xdr:cNvSpPr txBox="1"/>
          </xdr:nvSpPr>
          <xdr:spPr>
            <a:xfrm>
              <a:off x="609600" y="183979457"/>
              <a:ext cx="2108719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𝐶𝑢𝑟𝑟𝑒𝑛𝑡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𝑅𝑎𝑡𝑖𝑜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169,684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95,082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=1.78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0376091C-3595-42B7-B085-2A8983F9DE85}"/>
                </a:ext>
              </a:extLst>
            </xdr:cNvPr>
            <xdr:cNvSpPr txBox="1"/>
          </xdr:nvSpPr>
          <xdr:spPr>
            <a:xfrm>
              <a:off x="609600" y="183979457"/>
              <a:ext cx="2108719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𝐶𝑢𝑟𝑟𝑒𝑛𝑡 𝑅𝑎𝑡𝑖𝑜=169,684/95,082=1.78 </a:t>
              </a:r>
              <a:r>
                <a:rPr lang="en-US" sz="1100" b="0" i="0">
                  <a:latin typeface="Cambria Math" panose="02040503050406030204" pitchFamily="18" charset="0"/>
                </a:rPr>
                <a:t>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1</xdr:col>
      <xdr:colOff>0</xdr:colOff>
      <xdr:row>1122</xdr:row>
      <xdr:rowOff>0</xdr:rowOff>
    </xdr:from>
    <xdr:ext cx="1512465" cy="3214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72459B9-F9B3-452A-B3FD-582F96208538}"/>
                </a:ext>
              </a:extLst>
            </xdr:cNvPr>
            <xdr:cNvSpPr txBox="1"/>
          </xdr:nvSpPr>
          <xdr:spPr>
            <a:xfrm>
              <a:off x="609600" y="185612314"/>
              <a:ext cx="1512465" cy="3214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𝑇𝑜𝑡𝑎𝑙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𝐿𝑖𝑎𝑏𝑖𝑙𝑖𝑡𝑖𝑒𝑠</m:t>
                        </m:r>
                      </m:num>
                      <m:den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𝑇𝑜𝑡𝑎𝑙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𝐴𝑠𝑠𝑒𝑡𝑠</m:t>
                        </m:r>
                      </m:den>
                    </m:f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 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𝑥</m:t>
                    </m:r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 100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72459B9-F9B3-452A-B3FD-582F96208538}"/>
                </a:ext>
              </a:extLst>
            </xdr:cNvPr>
            <xdr:cNvSpPr txBox="1"/>
          </xdr:nvSpPr>
          <xdr:spPr>
            <a:xfrm>
              <a:off x="609600" y="185612314"/>
              <a:ext cx="1512465" cy="3214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(𝑇𝑜𝑡𝑎𝑙 𝐿𝑖𝑎𝑏𝑖𝑙𝑖𝑡𝑖𝑒𝑠)/(𝑇𝑜𝑡𝑎𝑙 𝐴𝑠𝑠𝑒𝑡𝑠)   𝑥 100</a:t>
              </a:r>
              <a:r>
                <a:rPr lang="en-US" sz="1100" b="0" i="0">
                  <a:latin typeface="Cambria Math" panose="02040503050406030204" pitchFamily="18" charset="0"/>
                </a:rPr>
                <a:t>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593142</xdr:colOff>
      <xdr:row>1124</xdr:row>
      <xdr:rowOff>141514</xdr:rowOff>
    </xdr:from>
    <xdr:to>
      <xdr:col>11</xdr:col>
      <xdr:colOff>378576</xdr:colOff>
      <xdr:row>1157</xdr:row>
      <xdr:rowOff>157541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AB26CCF8-8934-208C-A332-E073E05EF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93142" y="186080400"/>
          <a:ext cx="8455905" cy="5404456"/>
        </a:xfrm>
        <a:prstGeom prst="rect">
          <a:avLst/>
        </a:prstGeom>
      </xdr:spPr>
    </xdr:pic>
    <xdr:clientData/>
  </xdr:twoCellAnchor>
  <xdr:twoCellAnchor editAs="oneCell">
    <xdr:from>
      <xdr:col>0</xdr:col>
      <xdr:colOff>532220</xdr:colOff>
      <xdr:row>1158</xdr:row>
      <xdr:rowOff>27214</xdr:rowOff>
    </xdr:from>
    <xdr:to>
      <xdr:col>12</xdr:col>
      <xdr:colOff>5443</xdr:colOff>
      <xdr:row>1185</xdr:row>
      <xdr:rowOff>102094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4CEFB462-311D-168D-89E1-5838C7DB8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32220" y="191517814"/>
          <a:ext cx="8753294" cy="448359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1186</xdr:row>
      <xdr:rowOff>0</xdr:rowOff>
    </xdr:from>
    <xdr:ext cx="3209020" cy="2532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3A63355B-7AFA-42AB-8A3B-363A11A70A8E}"/>
                </a:ext>
              </a:extLst>
            </xdr:cNvPr>
            <xdr:cNvSpPr txBox="1"/>
          </xdr:nvSpPr>
          <xdr:spPr>
            <a:xfrm>
              <a:off x="609600" y="196062600"/>
              <a:ext cx="3209020" cy="2532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Total</a:t>
              </a:r>
              <a:r>
                <a:rPr lang="en-US" sz="1100" b="0" i="0" baseline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 Liabilities / Total Assets =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198,298</m:t>
                      </m:r>
                    </m:num>
                    <m:den>
                      <m: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364,840</m:t>
                      </m:r>
                    </m:den>
                  </m:f>
                  <m:r>
                    <a:rPr lang="en-US" sz="11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 </m:t>
                  </m:r>
                  <m:r>
                    <a:rPr lang="en-US" sz="11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𝑥</m:t>
                  </m:r>
                  <m:r>
                    <a:rPr lang="en-US" sz="11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100=54.4% </m:t>
                  </m:r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3A63355B-7AFA-42AB-8A3B-363A11A70A8E}"/>
                </a:ext>
              </a:extLst>
            </xdr:cNvPr>
            <xdr:cNvSpPr txBox="1"/>
          </xdr:nvSpPr>
          <xdr:spPr>
            <a:xfrm>
              <a:off x="609600" y="196062600"/>
              <a:ext cx="3209020" cy="2532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Total</a:t>
              </a:r>
              <a:r>
                <a:rPr lang="en-US" sz="1100" b="0" i="0" baseline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 Liabilities / Total Assets =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198,298/364,840   𝑥 100=54.4%</a:t>
              </a:r>
              <a:r>
                <a:rPr lang="en-US" sz="1100" b="0" i="0">
                  <a:latin typeface="Cambria Math" panose="02040503050406030204" pitchFamily="18" charset="0"/>
                </a:rPr>
                <a:t> 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1</xdr:col>
      <xdr:colOff>0</xdr:colOff>
      <xdr:row>1199</xdr:row>
      <xdr:rowOff>0</xdr:rowOff>
    </xdr:from>
    <xdr:ext cx="3327258" cy="34118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E00AF2CC-1A52-43A8-AC74-B259EF759B52}"/>
                </a:ext>
              </a:extLst>
            </xdr:cNvPr>
            <xdr:cNvSpPr txBox="1"/>
          </xdr:nvSpPr>
          <xdr:spPr>
            <a:xfrm>
              <a:off x="609600" y="197695457"/>
              <a:ext cx="3327258" cy="34118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P/E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Ratio =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𝑀𝑎𝑟𝑘𝑒𝑡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𝐶𝑎𝑝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𝑁𝑒𝑡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𝐼𝑛𝑐𝑜𝑚𝑒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 </m:t>
                  </m:r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𝑃𝑟𝑖𝑐𝑒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𝑝𝑒𝑟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𝑠h𝑎𝑟𝑒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𝐸𝑎𝑟𝑛𝑖𝑛𝑔𝑠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𝑝𝑒𝑟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𝑠h𝑎𝑟𝑒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(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𝐸𝑃𝑆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)</m:t>
                      </m:r>
                    </m:den>
                  </m:f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E00AF2CC-1A52-43A8-AC74-B259EF759B52}"/>
                </a:ext>
              </a:extLst>
            </xdr:cNvPr>
            <xdr:cNvSpPr txBox="1"/>
          </xdr:nvSpPr>
          <xdr:spPr>
            <a:xfrm>
              <a:off x="609600" y="197695457"/>
              <a:ext cx="3327258" cy="34118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P/E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Ratio =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(𝑀𝑎𝑟𝑘𝑒𝑡 𝐶𝑎𝑝)/(𝑁𝑒𝑡 𝐼𝑛𝑐𝑜𝑚𝑒)=  (𝑃𝑟𝑖𝑐𝑒 𝑝𝑒𝑟 𝑠ℎ𝑎𝑟𝑒)/(𝐸𝑎𝑟𝑛𝑖𝑛𝑔𝑠 𝑝𝑒𝑟 𝑠ℎ𝑎𝑟𝑒 (𝐸𝑃𝑆))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1</xdr:col>
      <xdr:colOff>10885</xdr:colOff>
      <xdr:row>1201</xdr:row>
      <xdr:rowOff>103575</xdr:rowOff>
    </xdr:from>
    <xdr:to>
      <xdr:col>9</xdr:col>
      <xdr:colOff>532727</xdr:colOff>
      <xdr:row>1213</xdr:row>
      <xdr:rowOff>59041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31DCFED1-E6D0-4907-B555-0110A0179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20485" y="198125604"/>
          <a:ext cx="7363513" cy="1914895"/>
        </a:xfrm>
        <a:prstGeom prst="rect">
          <a:avLst/>
        </a:prstGeom>
      </xdr:spPr>
    </xdr:pic>
    <xdr:clientData/>
  </xdr:twoCellAnchor>
  <xdr:twoCellAnchor editAs="oneCell">
    <xdr:from>
      <xdr:col>0</xdr:col>
      <xdr:colOff>575218</xdr:colOff>
      <xdr:row>1214</xdr:row>
      <xdr:rowOff>10886</xdr:rowOff>
    </xdr:from>
    <xdr:to>
      <xdr:col>9</xdr:col>
      <xdr:colOff>464296</xdr:colOff>
      <xdr:row>1237</xdr:row>
      <xdr:rowOff>19898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E28C000D-7C6C-9CF5-738C-47292AD84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75218" y="200155629"/>
          <a:ext cx="7340349" cy="3764584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1264</xdr:row>
      <xdr:rowOff>0</xdr:rowOff>
    </xdr:from>
    <xdr:ext cx="1932452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07560C3-3B52-4D0B-9B23-4C0B467901C1}"/>
                </a:ext>
              </a:extLst>
            </xdr:cNvPr>
            <xdr:cNvSpPr txBox="1"/>
          </xdr:nvSpPr>
          <xdr:spPr>
            <a:xfrm>
              <a:off x="609600" y="204063600"/>
              <a:ext cx="1932452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P/E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Ratio =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1,774,381.63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72,738</m:t>
                      </m:r>
                    </m:den>
                  </m:f>
                </m:oMath>
              </a14:m>
              <a:r>
                <a:rPr lang="en-US" sz="1100" b="0" i="1">
                  <a:latin typeface="Cambria Math" panose="02040503050406030204" pitchFamily="18" charset="0"/>
                </a:rPr>
                <a:t> = 24.39</a:t>
              </a:r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07560C3-3B52-4D0B-9B23-4C0B467901C1}"/>
                </a:ext>
              </a:extLst>
            </xdr:cNvPr>
            <xdr:cNvSpPr txBox="1"/>
          </xdr:nvSpPr>
          <xdr:spPr>
            <a:xfrm>
              <a:off x="609600" y="204063600"/>
              <a:ext cx="1932452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P/E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Ratio =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1,774,381.63/72,738</a:t>
              </a:r>
              <a:r>
                <a:rPr lang="en-US" sz="1100" b="0" i="1">
                  <a:latin typeface="Cambria Math" panose="02040503050406030204" pitchFamily="18" charset="0"/>
                </a:rPr>
                <a:t> = 24.39</a:t>
              </a:r>
            </a:p>
          </xdr:txBody>
        </xdr:sp>
      </mc:Fallback>
    </mc:AlternateContent>
    <xdr:clientData/>
  </xdr:oneCellAnchor>
  <xdr:oneCellAnchor>
    <xdr:from>
      <xdr:col>1</xdr:col>
      <xdr:colOff>1</xdr:colOff>
      <xdr:row>1266</xdr:row>
      <xdr:rowOff>141515</xdr:rowOff>
    </xdr:from>
    <xdr:ext cx="1611275" cy="30578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0" name="TextBox 119">
              <a:extLst>
                <a:ext uri="{FF2B5EF4-FFF2-40B4-BE49-F238E27FC236}">
                  <a16:creationId xmlns:a16="http://schemas.microsoft.com/office/drawing/2014/main" id="{BC120BD0-9B33-46A9-95A3-76B278864DA2}"/>
                </a:ext>
              </a:extLst>
            </xdr:cNvPr>
            <xdr:cNvSpPr txBox="1"/>
          </xdr:nvSpPr>
          <xdr:spPr>
            <a:xfrm>
              <a:off x="609601" y="204531686"/>
              <a:ext cx="1611275" cy="3057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P/E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Ratio = </a:t>
              </a:r>
              <a14:m>
                <m:oMath xmlns:m="http://schemas.openxmlformats.org/officeDocument/2006/math"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237.92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9.7</m:t>
                      </m:r>
                    </m:den>
                  </m:f>
                </m:oMath>
              </a14:m>
              <a:r>
                <a:rPr lang="en-US" sz="1100" b="0" i="1">
                  <a:latin typeface="Cambria Math" panose="02040503050406030204" pitchFamily="18" charset="0"/>
                </a:rPr>
                <a:t> = 24.52</a:t>
              </a:r>
            </a:p>
          </xdr:txBody>
        </xdr:sp>
      </mc:Choice>
      <mc:Fallback xmlns="">
        <xdr:sp macro="" textlink="">
          <xdr:nvSpPr>
            <xdr:cNvPr id="120" name="TextBox 119">
              <a:extLst>
                <a:ext uri="{FF2B5EF4-FFF2-40B4-BE49-F238E27FC236}">
                  <a16:creationId xmlns:a16="http://schemas.microsoft.com/office/drawing/2014/main" id="{BC120BD0-9B33-46A9-95A3-76B278864DA2}"/>
                </a:ext>
              </a:extLst>
            </xdr:cNvPr>
            <xdr:cNvSpPr txBox="1"/>
          </xdr:nvSpPr>
          <xdr:spPr>
            <a:xfrm>
              <a:off x="609601" y="204531686"/>
              <a:ext cx="1611275" cy="3057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P/E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Ratio =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 237.92/9.7</a:t>
              </a:r>
              <a:r>
                <a:rPr lang="en-US" sz="1100" b="0" i="1">
                  <a:latin typeface="Cambria Math" panose="02040503050406030204" pitchFamily="18" charset="0"/>
                </a:rPr>
                <a:t> = 24.52</a:t>
              </a:r>
            </a:p>
          </xdr:txBody>
        </xdr:sp>
      </mc:Fallback>
    </mc:AlternateContent>
    <xdr:clientData/>
  </xdr:oneCellAnchor>
  <xdr:twoCellAnchor editAs="oneCell">
    <xdr:from>
      <xdr:col>0</xdr:col>
      <xdr:colOff>553024</xdr:colOff>
      <xdr:row>1237</xdr:row>
      <xdr:rowOff>119742</xdr:rowOff>
    </xdr:from>
    <xdr:to>
      <xdr:col>10</xdr:col>
      <xdr:colOff>43543</xdr:colOff>
      <xdr:row>1262</xdr:row>
      <xdr:rowOff>53869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A88DCF72-55CE-90C5-E366-E27E319AC1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53024" y="204020056"/>
          <a:ext cx="7551390" cy="4016270"/>
        </a:xfrm>
        <a:prstGeom prst="rect">
          <a:avLst/>
        </a:prstGeom>
      </xdr:spPr>
    </xdr:pic>
    <xdr:clientData/>
  </xdr:twoCellAnchor>
  <xdr:twoCellAnchor editAs="oneCell">
    <xdr:from>
      <xdr:col>0</xdr:col>
      <xdr:colOff>533098</xdr:colOff>
      <xdr:row>1272</xdr:row>
      <xdr:rowOff>87086</xdr:rowOff>
    </xdr:from>
    <xdr:to>
      <xdr:col>8</xdr:col>
      <xdr:colOff>462800</xdr:colOff>
      <xdr:row>1294</xdr:row>
      <xdr:rowOff>2147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F22A3C48-BA6F-5856-86E8-7520A8944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33098" y="210028972"/>
          <a:ext cx="6771373" cy="3507346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1303</xdr:row>
      <xdr:rowOff>0</xdr:rowOff>
    </xdr:from>
    <xdr:ext cx="3085332" cy="33708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A43A3B0F-FF6B-4BE5-BB83-8C9E6A04830F}"/>
                </a:ext>
              </a:extLst>
            </xdr:cNvPr>
            <xdr:cNvSpPr txBox="1"/>
          </xdr:nvSpPr>
          <xdr:spPr>
            <a:xfrm>
              <a:off x="609600" y="215003743"/>
              <a:ext cx="3085332" cy="3370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Sales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𝑀𝑎𝑟𝑘𝑒𝑡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𝐶𝑎𝑝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𝑅𝑒𝑣𝑒𝑛𝑢𝑒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 </m:t>
                  </m:r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𝑃𝑟𝑖𝑐𝑒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𝑝𝑒𝑟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𝑠h𝑎𝑟𝑒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𝑅𝑒𝑣𝑒𝑛𝑢𝑒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𝑝𝑒𝑟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𝑠h𝑎𝑟𝑒</m:t>
                      </m:r>
                    </m:den>
                  </m:f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A43A3B0F-FF6B-4BE5-BB83-8C9E6A04830F}"/>
                </a:ext>
              </a:extLst>
            </xdr:cNvPr>
            <xdr:cNvSpPr txBox="1"/>
          </xdr:nvSpPr>
          <xdr:spPr>
            <a:xfrm>
              <a:off x="609600" y="215003743"/>
              <a:ext cx="3085332" cy="3370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Sales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(𝑀𝑎𝑟𝑘𝑒𝑡 𝐶𝑎𝑝)/𝑅𝑒𝑣𝑒𝑛𝑢𝑒=  (𝑃𝑟𝑖𝑐𝑒 𝑝𝑒𝑟 𝑠ℎ𝑎𝑟𝑒)/(𝑅𝑒𝑣𝑒𝑛𝑢𝑒 𝑝𝑒𝑟 𝑠ℎ𝑎𝑟𝑒)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487045</xdr:colOff>
      <xdr:row>1324</xdr:row>
      <xdr:rowOff>157842</xdr:rowOff>
    </xdr:from>
    <xdr:to>
      <xdr:col>11</xdr:col>
      <xdr:colOff>277586</xdr:colOff>
      <xdr:row>1346</xdr:row>
      <xdr:rowOff>118578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16ADF2C2-19D1-FD8D-A1F1-0D708D931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87045" y="218590585"/>
          <a:ext cx="8461012" cy="3553022"/>
        </a:xfrm>
        <a:prstGeom prst="rect">
          <a:avLst/>
        </a:prstGeom>
      </xdr:spPr>
    </xdr:pic>
    <xdr:clientData/>
  </xdr:twoCellAnchor>
  <xdr:twoCellAnchor editAs="oneCell">
    <xdr:from>
      <xdr:col>0</xdr:col>
      <xdr:colOff>495299</xdr:colOff>
      <xdr:row>1317</xdr:row>
      <xdr:rowOff>148200</xdr:rowOff>
    </xdr:from>
    <xdr:to>
      <xdr:col>11</xdr:col>
      <xdr:colOff>192153</xdr:colOff>
      <xdr:row>1324</xdr:row>
      <xdr:rowOff>41027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191D5005-6CDA-019A-C338-0F95E6C35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95299" y="217437943"/>
          <a:ext cx="8367325" cy="1035827"/>
        </a:xfrm>
        <a:prstGeom prst="rect">
          <a:avLst/>
        </a:prstGeom>
      </xdr:spPr>
    </xdr:pic>
    <xdr:clientData/>
  </xdr:twoCellAnchor>
  <xdr:twoCellAnchor editAs="oneCell">
    <xdr:from>
      <xdr:col>1</xdr:col>
      <xdr:colOff>5444</xdr:colOff>
      <xdr:row>1305</xdr:row>
      <xdr:rowOff>92528</xdr:rowOff>
    </xdr:from>
    <xdr:to>
      <xdr:col>9</xdr:col>
      <xdr:colOff>527286</xdr:colOff>
      <xdr:row>1317</xdr:row>
      <xdr:rowOff>47994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40BC6E9B-91AD-4DBE-9B75-E7849A8AB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15044" y="215422842"/>
          <a:ext cx="7363513" cy="191489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1348</xdr:row>
      <xdr:rowOff>0</xdr:rowOff>
    </xdr:from>
    <xdr:ext cx="2052550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97DABBA6-6CAC-415B-A49D-0249401D2668}"/>
                </a:ext>
              </a:extLst>
            </xdr:cNvPr>
            <xdr:cNvSpPr txBox="1"/>
          </xdr:nvSpPr>
          <xdr:spPr>
            <a:xfrm>
              <a:off x="609600" y="222351600"/>
              <a:ext cx="2052550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Sales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1,774,381.63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198,270</m:t>
                      </m:r>
                    </m:den>
                  </m:f>
                </m:oMath>
              </a14:m>
              <a:r>
                <a:rPr lang="en-US" sz="1100" b="0" i="1">
                  <a:latin typeface="Cambria Math" panose="02040503050406030204" pitchFamily="18" charset="0"/>
                </a:rPr>
                <a:t> = 8.94</a:t>
              </a:r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97DABBA6-6CAC-415B-A49D-0249401D2668}"/>
                </a:ext>
              </a:extLst>
            </xdr:cNvPr>
            <xdr:cNvSpPr txBox="1"/>
          </xdr:nvSpPr>
          <xdr:spPr>
            <a:xfrm>
              <a:off x="609600" y="222351600"/>
              <a:ext cx="2052550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Sales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 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1,774,381.63/198,270</a:t>
              </a:r>
              <a:r>
                <a:rPr lang="en-US" sz="1100" b="0" i="1">
                  <a:latin typeface="Cambria Math" panose="02040503050406030204" pitchFamily="18" charset="0"/>
                </a:rPr>
                <a:t> = 8.94</a:t>
              </a:r>
            </a:p>
          </xdr:txBody>
        </xdr:sp>
      </mc:Fallback>
    </mc:AlternateContent>
    <xdr:clientData/>
  </xdr:oneCellAnchor>
  <xdr:twoCellAnchor editAs="oneCell">
    <xdr:from>
      <xdr:col>0</xdr:col>
      <xdr:colOff>598715</xdr:colOff>
      <xdr:row>1350</xdr:row>
      <xdr:rowOff>62876</xdr:rowOff>
    </xdr:from>
    <xdr:to>
      <xdr:col>10</xdr:col>
      <xdr:colOff>349876</xdr:colOff>
      <xdr:row>1374</xdr:row>
      <xdr:rowOff>131409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79E1732E-B78D-5AB9-C9C3-469B09F3F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98715" y="222741047"/>
          <a:ext cx="7812032" cy="3987391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1384</xdr:row>
      <xdr:rowOff>163285</xdr:rowOff>
    </xdr:from>
    <xdr:ext cx="4320285" cy="3377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253D7340-DAF4-41D5-8BBD-21509EB7EB1A}"/>
                </a:ext>
              </a:extLst>
            </xdr:cNvPr>
            <xdr:cNvSpPr txBox="1"/>
          </xdr:nvSpPr>
          <xdr:spPr>
            <a:xfrm>
              <a:off x="609600" y="228393171"/>
              <a:ext cx="4320285" cy="33772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Free Cash Flow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𝑀𝑎𝑟𝑘𝑒𝑡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𝑐𝑎𝑝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𝐹𝑟𝑒𝑒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𝑐𝑎𝑠h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𝑓𝑙𝑜𝑤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 </m:t>
                  </m:r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𝑃𝑟𝑖𝑐𝑒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𝑝𝑒𝑟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𝑠h𝑎𝑟𝑒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𝐹𝑟𝑒𝑒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𝑐𝑎𝑠h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𝑓𝑙𝑜𝑤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𝑝𝑒𝑟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𝑠h𝑎𝑟𝑒</m:t>
                      </m:r>
                    </m:den>
                  </m:f>
                </m:oMath>
              </a14:m>
              <a:r>
                <a:rPr lang="en-US" sz="1100" b="0" i="1">
                  <a:latin typeface="Cambria Math" panose="02040503050406030204" pitchFamily="18" charset="0"/>
                </a:rPr>
                <a:t> </a:t>
              </a:r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253D7340-DAF4-41D5-8BBD-21509EB7EB1A}"/>
                </a:ext>
              </a:extLst>
            </xdr:cNvPr>
            <xdr:cNvSpPr txBox="1"/>
          </xdr:nvSpPr>
          <xdr:spPr>
            <a:xfrm>
              <a:off x="609600" y="228393171"/>
              <a:ext cx="4320285" cy="33772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Free Cash Flow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(𝑀𝑎𝑟𝑘𝑒𝑡 𝑐𝑎𝑝)/(𝐹𝑟𝑒𝑒 𝑐𝑎𝑠ℎ 𝑓𝑙𝑜𝑤)=  (𝑃𝑟𝑖𝑐𝑒 𝑝𝑒𝑟 𝑠ℎ𝑎𝑟𝑒)/(𝐹𝑟𝑒𝑒 𝑐𝑎𝑠ℎ 𝑓𝑙𝑜𝑤 𝑝𝑒𝑟 𝑠ℎ𝑎𝑟𝑒)</a:t>
              </a:r>
              <a:r>
                <a:rPr lang="en-US" sz="1100" b="0" i="1">
                  <a:latin typeface="Cambria Math" panose="02040503050406030204" pitchFamily="18" charset="0"/>
                </a:rPr>
                <a:t> </a:t>
              </a:r>
            </a:p>
          </xdr:txBody>
        </xdr:sp>
      </mc:Fallback>
    </mc:AlternateContent>
    <xdr:clientData/>
  </xdr:oneCellAnchor>
  <xdr:twoCellAnchor editAs="oneCell">
    <xdr:from>
      <xdr:col>0</xdr:col>
      <xdr:colOff>555172</xdr:colOff>
      <xdr:row>1387</xdr:row>
      <xdr:rowOff>87086</xdr:rowOff>
    </xdr:from>
    <xdr:to>
      <xdr:col>9</xdr:col>
      <xdr:colOff>467414</xdr:colOff>
      <xdr:row>1399</xdr:row>
      <xdr:rowOff>42553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125E78A6-4A6D-49DE-B307-BC753A4FF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55172" y="228806829"/>
          <a:ext cx="7363513" cy="1914895"/>
        </a:xfrm>
        <a:prstGeom prst="rect">
          <a:avLst/>
        </a:prstGeom>
      </xdr:spPr>
    </xdr:pic>
    <xdr:clientData/>
  </xdr:twoCellAnchor>
  <xdr:twoCellAnchor editAs="oneCell">
    <xdr:from>
      <xdr:col>1</xdr:col>
      <xdr:colOff>60573</xdr:colOff>
      <xdr:row>1399</xdr:row>
      <xdr:rowOff>21773</xdr:rowOff>
    </xdr:from>
    <xdr:to>
      <xdr:col>10</xdr:col>
      <xdr:colOff>408523</xdr:colOff>
      <xdr:row>1432</xdr:row>
      <xdr:rowOff>62396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951D2E01-2E2C-1DD3-47BE-4BB205230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70173" y="230700944"/>
          <a:ext cx="7799221" cy="5429052"/>
        </a:xfrm>
        <a:prstGeom prst="rect">
          <a:avLst/>
        </a:prstGeom>
      </xdr:spPr>
    </xdr:pic>
    <xdr:clientData/>
  </xdr:twoCellAnchor>
  <xdr:twoCellAnchor editAs="oneCell">
    <xdr:from>
      <xdr:col>0</xdr:col>
      <xdr:colOff>505130</xdr:colOff>
      <xdr:row>1432</xdr:row>
      <xdr:rowOff>136070</xdr:rowOff>
    </xdr:from>
    <xdr:to>
      <xdr:col>11</xdr:col>
      <xdr:colOff>185203</xdr:colOff>
      <xdr:row>1465</xdr:row>
      <xdr:rowOff>68994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42D85F06-D4DA-45B9-4AF2-C1D185724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05130" y="236203670"/>
          <a:ext cx="8350544" cy="532135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1466</xdr:row>
      <xdr:rowOff>0</xdr:rowOff>
    </xdr:from>
    <xdr:ext cx="2734210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55797574-3B27-4B02-9E8C-2D2965DF7409}"/>
                </a:ext>
              </a:extLst>
            </xdr:cNvPr>
            <xdr:cNvSpPr txBox="1"/>
          </xdr:nvSpPr>
          <xdr:spPr>
            <a:xfrm>
              <a:off x="609600" y="241619314"/>
              <a:ext cx="2734210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Free Cash Flow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1,774,381.63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65,149</m:t>
                      </m:r>
                    </m:den>
                  </m:f>
                </m:oMath>
              </a14:m>
              <a:r>
                <a:rPr lang="en-US" sz="1100" b="0" i="1">
                  <a:latin typeface="Cambria Math" panose="02040503050406030204" pitchFamily="18" charset="0"/>
                </a:rPr>
                <a:t> = 27.23 </a:t>
              </a:r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55797574-3B27-4B02-9E8C-2D2965DF7409}"/>
                </a:ext>
              </a:extLst>
            </xdr:cNvPr>
            <xdr:cNvSpPr txBox="1"/>
          </xdr:nvSpPr>
          <xdr:spPr>
            <a:xfrm>
              <a:off x="609600" y="241619314"/>
              <a:ext cx="2734210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Free Cash Flow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1,774,381.63/65,149</a:t>
              </a:r>
              <a:r>
                <a:rPr lang="en-US" sz="1100" b="0" i="1">
                  <a:latin typeface="Cambria Math" panose="02040503050406030204" pitchFamily="18" charset="0"/>
                </a:rPr>
                <a:t> = 27.23 </a:t>
              </a:r>
            </a:p>
          </xdr:txBody>
        </xdr:sp>
      </mc:Fallback>
    </mc:AlternateContent>
    <xdr:clientData/>
  </xdr:oneCellAnchor>
  <xdr:oneCellAnchor>
    <xdr:from>
      <xdr:col>1</xdr:col>
      <xdr:colOff>0</xdr:colOff>
      <xdr:row>1468</xdr:row>
      <xdr:rowOff>152400</xdr:rowOff>
    </xdr:from>
    <xdr:ext cx="2373470" cy="30610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5404EF7F-4EFC-4E50-82F6-06B884DF3FCB}"/>
                </a:ext>
              </a:extLst>
            </xdr:cNvPr>
            <xdr:cNvSpPr txBox="1"/>
          </xdr:nvSpPr>
          <xdr:spPr>
            <a:xfrm>
              <a:off x="609600" y="242098286"/>
              <a:ext cx="2373470" cy="30610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Free Cash Flow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237.92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8.69</m:t>
                      </m:r>
                    </m:den>
                  </m:f>
                </m:oMath>
              </a14:m>
              <a:r>
                <a:rPr lang="en-US" sz="1100" b="0" i="1">
                  <a:latin typeface="Cambria Math" panose="02040503050406030204" pitchFamily="18" charset="0"/>
                </a:rPr>
                <a:t> = 27.37 </a:t>
              </a:r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5404EF7F-4EFC-4E50-82F6-06B884DF3FCB}"/>
                </a:ext>
              </a:extLst>
            </xdr:cNvPr>
            <xdr:cNvSpPr txBox="1"/>
          </xdr:nvSpPr>
          <xdr:spPr>
            <a:xfrm>
              <a:off x="609600" y="242098286"/>
              <a:ext cx="2373470" cy="30610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Free Cash Flow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237.92/8.69</a:t>
              </a:r>
              <a:r>
                <a:rPr lang="en-US" sz="1100" b="0" i="1">
                  <a:latin typeface="Cambria Math" panose="02040503050406030204" pitchFamily="18" charset="0"/>
                </a:rPr>
                <a:t> = 27.37 </a:t>
              </a:r>
            </a:p>
          </xdr:txBody>
        </xdr:sp>
      </mc:Fallback>
    </mc:AlternateContent>
    <xdr:clientData/>
  </xdr:oneCellAnchor>
  <xdr:twoCellAnchor editAs="oneCell">
    <xdr:from>
      <xdr:col>0</xdr:col>
      <xdr:colOff>593271</xdr:colOff>
      <xdr:row>1471</xdr:row>
      <xdr:rowOff>87269</xdr:rowOff>
    </xdr:from>
    <xdr:to>
      <xdr:col>12</xdr:col>
      <xdr:colOff>350534</xdr:colOff>
      <xdr:row>1497</xdr:row>
      <xdr:rowOff>146640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115BC8C6-B303-4C1A-3AA0-F384B7ADC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93271" y="242523012"/>
          <a:ext cx="9037334" cy="4304799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1508</xdr:row>
      <xdr:rowOff>0</xdr:rowOff>
    </xdr:from>
    <xdr:ext cx="3600666" cy="33708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40568CAE-D2E3-43A2-9D1A-ABDA72340FEE}"/>
                </a:ext>
              </a:extLst>
            </xdr:cNvPr>
            <xdr:cNvSpPr txBox="1"/>
          </xdr:nvSpPr>
          <xdr:spPr>
            <a:xfrm>
              <a:off x="609600" y="248477314"/>
              <a:ext cx="3600666" cy="3370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Book Value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𝑀𝑎𝑟𝑘𝑒𝑡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𝑐𝑎𝑝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𝐵𝑜𝑜𝑘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𝑉𝑎𝑙𝑢𝑒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 </m:t>
                  </m:r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𝑃𝑟𝑖𝑐𝑒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𝑝𝑒𝑟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𝑠h𝑎𝑟𝑒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𝐵𝑜𝑜𝑘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𝑣𝑎𝑙𝑢𝑒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𝑝𝑒𝑟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𝑠h𝑎𝑟𝑒</m:t>
                      </m:r>
                    </m:den>
                  </m:f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40568CAE-D2E3-43A2-9D1A-ABDA72340FEE}"/>
                </a:ext>
              </a:extLst>
            </xdr:cNvPr>
            <xdr:cNvSpPr txBox="1"/>
          </xdr:nvSpPr>
          <xdr:spPr>
            <a:xfrm>
              <a:off x="609600" y="248477314"/>
              <a:ext cx="3600666" cy="3370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Book Value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(𝑀𝑎𝑟𝑘𝑒𝑡 𝑐𝑎𝑝)/(𝐵𝑜𝑜𝑘 𝑉𝑎𝑙𝑢𝑒)=  (𝑃𝑟𝑖𝑐𝑒 𝑝𝑒𝑟 𝑠ℎ𝑎𝑟𝑒)/(𝐵𝑜𝑜𝑘 𝑣𝑎𝑙𝑢𝑒 𝑝𝑒𝑟 𝑠ℎ𝑎𝑟𝑒)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1</xdr:col>
      <xdr:colOff>0</xdr:colOff>
      <xdr:row>1510</xdr:row>
      <xdr:rowOff>163285</xdr:rowOff>
    </xdr:from>
    <xdr:to>
      <xdr:col>9</xdr:col>
      <xdr:colOff>521842</xdr:colOff>
      <xdr:row>1522</xdr:row>
      <xdr:rowOff>118752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F1EBDD51-EBA6-4D81-ACFC-EC0ACCB34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09600" y="248967171"/>
          <a:ext cx="7363513" cy="1914895"/>
        </a:xfrm>
        <a:prstGeom prst="rect">
          <a:avLst/>
        </a:prstGeom>
      </xdr:spPr>
    </xdr:pic>
    <xdr:clientData/>
  </xdr:twoCellAnchor>
  <xdr:twoCellAnchor editAs="oneCell">
    <xdr:from>
      <xdr:col>1</xdr:col>
      <xdr:colOff>10884</xdr:colOff>
      <xdr:row>1549</xdr:row>
      <xdr:rowOff>100</xdr:rowOff>
    </xdr:from>
    <xdr:to>
      <xdr:col>10</xdr:col>
      <xdr:colOff>506314</xdr:colOff>
      <xdr:row>1576</xdr:row>
      <xdr:rowOff>71596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98A130F-B6BE-7516-D2A1-76B94AE97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20484" y="255172129"/>
          <a:ext cx="7946701" cy="4480210"/>
        </a:xfrm>
        <a:prstGeom prst="rect">
          <a:avLst/>
        </a:prstGeom>
      </xdr:spPr>
    </xdr:pic>
    <xdr:clientData/>
  </xdr:twoCellAnchor>
  <xdr:twoCellAnchor editAs="oneCell">
    <xdr:from>
      <xdr:col>0</xdr:col>
      <xdr:colOff>588861</xdr:colOff>
      <xdr:row>1522</xdr:row>
      <xdr:rowOff>125186</xdr:rowOff>
    </xdr:from>
    <xdr:to>
      <xdr:col>9</xdr:col>
      <xdr:colOff>598999</xdr:colOff>
      <xdr:row>1548</xdr:row>
      <xdr:rowOff>41739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DED5A212-1BD6-7100-E640-D200C11A0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88861" y="250888500"/>
          <a:ext cx="7461409" cy="4161982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1577</xdr:row>
      <xdr:rowOff>0</xdr:rowOff>
    </xdr:from>
    <xdr:ext cx="2645789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75B7A43A-F9F2-49A5-B20F-A7CCE3D76771}"/>
                </a:ext>
              </a:extLst>
            </xdr:cNvPr>
            <xdr:cNvSpPr txBox="1"/>
          </xdr:nvSpPr>
          <xdr:spPr>
            <a:xfrm>
              <a:off x="609600" y="259744029"/>
              <a:ext cx="2645789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Book Value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1,774,381.63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166,542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=10.65</m:t>
                  </m:r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75B7A43A-F9F2-49A5-B20F-A7CCE3D76771}"/>
                </a:ext>
              </a:extLst>
            </xdr:cNvPr>
            <xdr:cNvSpPr txBox="1"/>
          </xdr:nvSpPr>
          <xdr:spPr>
            <a:xfrm>
              <a:off x="609600" y="259744029"/>
              <a:ext cx="2645789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Book Value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1,774,381.63/166,542=10.65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1</xdr:col>
      <xdr:colOff>0</xdr:colOff>
      <xdr:row>1580</xdr:row>
      <xdr:rowOff>0</xdr:rowOff>
    </xdr:from>
    <xdr:ext cx="2285049" cy="30572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34CC702-4D5A-4ADB-9AD0-23AA076FB31B}"/>
                </a:ext>
              </a:extLst>
            </xdr:cNvPr>
            <xdr:cNvSpPr txBox="1"/>
          </xdr:nvSpPr>
          <xdr:spPr>
            <a:xfrm>
              <a:off x="609600" y="260233886"/>
              <a:ext cx="2285049" cy="305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Book Value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237.92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22.31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=10.66</m:t>
                  </m:r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34CC702-4D5A-4ADB-9AD0-23AA076FB31B}"/>
                </a:ext>
              </a:extLst>
            </xdr:cNvPr>
            <xdr:cNvSpPr txBox="1"/>
          </xdr:nvSpPr>
          <xdr:spPr>
            <a:xfrm>
              <a:off x="609600" y="260233886"/>
              <a:ext cx="2285049" cy="305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Price / Book Value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237.92/22.31=10.66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551746</xdr:colOff>
      <xdr:row>1582</xdr:row>
      <xdr:rowOff>76201</xdr:rowOff>
    </xdr:from>
    <xdr:to>
      <xdr:col>3</xdr:col>
      <xdr:colOff>942369</xdr:colOff>
      <xdr:row>1605</xdr:row>
      <xdr:rowOff>18651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C37CF975-6508-D69B-7A25-5863A58BA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551746" y="260636658"/>
          <a:ext cx="2905223" cy="3698022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1614</xdr:row>
      <xdr:rowOff>0</xdr:rowOff>
    </xdr:from>
    <xdr:ext cx="3687100" cy="33708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0A4B5A3C-805E-45BA-9D2A-7B28D1E61AA5}"/>
                </a:ext>
              </a:extLst>
            </xdr:cNvPr>
            <xdr:cNvSpPr txBox="1"/>
          </xdr:nvSpPr>
          <xdr:spPr>
            <a:xfrm>
              <a:off x="609600" y="265785600"/>
              <a:ext cx="3687100" cy="3370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EV / EBIT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𝐸𝑛𝑡𝑒𝑟𝑝𝑟𝑖𝑠𝑒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𝑣𝑎𝑙𝑢𝑒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𝐸𝐵𝐼𝑇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 </m:t>
                  </m:r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𝑀𝑎𝑟𝑘𝑒𝑡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𝑐𝑎𝑝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−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𝑐𝑎𝑠h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+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𝑑𝑒𝑏𝑡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𝑂𝑝𝑒𝑟𝑎𝑡𝑖𝑛𝑔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𝑖𝑛𝑐𝑜𝑚𝑒</m:t>
                      </m:r>
                    </m:den>
                  </m:f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0A4B5A3C-805E-45BA-9D2A-7B28D1E61AA5}"/>
                </a:ext>
              </a:extLst>
            </xdr:cNvPr>
            <xdr:cNvSpPr txBox="1"/>
          </xdr:nvSpPr>
          <xdr:spPr>
            <a:xfrm>
              <a:off x="609600" y="265785600"/>
              <a:ext cx="3687100" cy="3370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EV / EBIT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(𝐸𝑛𝑡𝑒𝑟𝑝𝑟𝑖𝑠𝑒 𝑣𝑎𝑙𝑢𝑒)/𝐸𝐵𝐼𝑇=  (𝑀𝑎𝑟𝑘𝑒𝑡 𝑐𝑎𝑝 − 𝑐𝑎𝑠ℎ + 𝑑𝑒𝑏𝑡)/(𝑂𝑝𝑒𝑟𝑎𝑡𝑖𝑛𝑔 𝑖𝑛𝑐𝑜𝑚𝑒)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595030</xdr:colOff>
      <xdr:row>1633</xdr:row>
      <xdr:rowOff>38099</xdr:rowOff>
    </xdr:from>
    <xdr:to>
      <xdr:col>9</xdr:col>
      <xdr:colOff>191993</xdr:colOff>
      <xdr:row>1666</xdr:row>
      <xdr:rowOff>80072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B428FE8-B2E4-1ACD-7EDD-41CBBB9BF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95030" y="268926128"/>
          <a:ext cx="7048234" cy="5430401"/>
        </a:xfrm>
        <a:prstGeom prst="rect">
          <a:avLst/>
        </a:prstGeom>
      </xdr:spPr>
    </xdr:pic>
    <xdr:clientData/>
  </xdr:twoCellAnchor>
  <xdr:twoCellAnchor editAs="oneCell">
    <xdr:from>
      <xdr:col>0</xdr:col>
      <xdr:colOff>582386</xdr:colOff>
      <xdr:row>1616</xdr:row>
      <xdr:rowOff>97867</xdr:rowOff>
    </xdr:from>
    <xdr:to>
      <xdr:col>10</xdr:col>
      <xdr:colOff>99631</xdr:colOff>
      <xdr:row>1632</xdr:row>
      <xdr:rowOff>78128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75C0FF28-6221-CC57-1513-5081E9AFF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82386" y="266210038"/>
          <a:ext cx="7578116" cy="259283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1667</xdr:row>
      <xdr:rowOff>92529</xdr:rowOff>
    </xdr:from>
    <xdr:ext cx="2110834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338F51B8-3904-45A5-80F0-D461BF44F8BA}"/>
                </a:ext>
              </a:extLst>
            </xdr:cNvPr>
            <xdr:cNvSpPr txBox="1"/>
          </xdr:nvSpPr>
          <xdr:spPr>
            <a:xfrm>
              <a:off x="609600" y="274532272"/>
              <a:ext cx="2110834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EV / EBIT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1,894,161.08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83,383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=22.71</m:t>
                  </m:r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338F51B8-3904-45A5-80F0-D461BF44F8BA}"/>
                </a:ext>
              </a:extLst>
            </xdr:cNvPr>
            <xdr:cNvSpPr txBox="1"/>
          </xdr:nvSpPr>
          <xdr:spPr>
            <a:xfrm>
              <a:off x="609600" y="274532272"/>
              <a:ext cx="2110834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EV / EBIT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1,894,161.08/83,383=22.71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1</xdr:col>
      <xdr:colOff>0</xdr:colOff>
      <xdr:row>1679</xdr:row>
      <xdr:rowOff>76201</xdr:rowOff>
    </xdr:from>
    <xdr:ext cx="1337482" cy="3047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9C511CA9-8FAF-4768-8FFA-A2022D505A86}"/>
                </a:ext>
              </a:extLst>
            </xdr:cNvPr>
            <xdr:cNvSpPr txBox="1"/>
          </xdr:nvSpPr>
          <xdr:spPr>
            <a:xfrm>
              <a:off x="609600" y="276475372"/>
              <a:ext cx="1337482" cy="3047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EV / EBITDA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𝐸𝑉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𝐸𝐵𝐼𝑇𝐷𝐴</m:t>
                      </m:r>
                    </m:den>
                  </m:f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9C511CA9-8FAF-4768-8FFA-A2022D505A86}"/>
                </a:ext>
              </a:extLst>
            </xdr:cNvPr>
            <xdr:cNvSpPr txBox="1"/>
          </xdr:nvSpPr>
          <xdr:spPr>
            <a:xfrm>
              <a:off x="609600" y="276475372"/>
              <a:ext cx="1337482" cy="3047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EV / EBITDA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𝐸𝑉/𝐸𝐵𝐼𝑇𝐷𝐴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488339</xdr:colOff>
      <xdr:row>1682</xdr:row>
      <xdr:rowOff>5441</xdr:rowOff>
    </xdr:from>
    <xdr:to>
      <xdr:col>10</xdr:col>
      <xdr:colOff>48985</xdr:colOff>
      <xdr:row>1707</xdr:row>
      <xdr:rowOff>132468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FB8B2040-B1AD-2354-F633-6528FF1EA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88339" y="276894470"/>
          <a:ext cx="7621517" cy="4209169"/>
        </a:xfrm>
        <a:prstGeom prst="rect">
          <a:avLst/>
        </a:prstGeom>
      </xdr:spPr>
    </xdr:pic>
    <xdr:clientData/>
  </xdr:twoCellAnchor>
  <xdr:twoCellAnchor editAs="oneCell">
    <xdr:from>
      <xdr:col>0</xdr:col>
      <xdr:colOff>468086</xdr:colOff>
      <xdr:row>1708</xdr:row>
      <xdr:rowOff>90907</xdr:rowOff>
    </xdr:from>
    <xdr:to>
      <xdr:col>10</xdr:col>
      <xdr:colOff>48986</xdr:colOff>
      <xdr:row>1718</xdr:row>
      <xdr:rowOff>29762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2614524E-B41F-9189-2C0C-AB6D4D600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68086" y="281225364"/>
          <a:ext cx="7641771" cy="1571712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1719</xdr:row>
      <xdr:rowOff>0</xdr:rowOff>
    </xdr:from>
    <xdr:ext cx="2279278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26E0926-6B92-4DDB-A48D-25F22DEDDD9D}"/>
                </a:ext>
              </a:extLst>
            </xdr:cNvPr>
            <xdr:cNvSpPr txBox="1"/>
          </xdr:nvSpPr>
          <xdr:spPr>
            <a:xfrm>
              <a:off x="609600" y="282930600"/>
              <a:ext cx="2279278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EV / EBITDA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1,894,161.08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97,983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=19.33</m:t>
                  </m:r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26E0926-6B92-4DDB-A48D-25F22DEDDD9D}"/>
                </a:ext>
              </a:extLst>
            </xdr:cNvPr>
            <xdr:cNvSpPr txBox="1"/>
          </xdr:nvSpPr>
          <xdr:spPr>
            <a:xfrm>
              <a:off x="609600" y="282930600"/>
              <a:ext cx="2279278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EV / EBITDA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1,894,161.08/97,983=19.33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495922</xdr:colOff>
      <xdr:row>1721</xdr:row>
      <xdr:rowOff>43544</xdr:rowOff>
    </xdr:from>
    <xdr:to>
      <xdr:col>10</xdr:col>
      <xdr:colOff>157842</xdr:colOff>
      <xdr:row>1743</xdr:row>
      <xdr:rowOff>135900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7D59CCE9-1ABC-50EE-5106-55DF5F572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95922" y="283300715"/>
          <a:ext cx="7722791" cy="3684642"/>
        </a:xfrm>
        <a:prstGeom prst="rect">
          <a:avLst/>
        </a:prstGeom>
      </xdr:spPr>
    </xdr:pic>
    <xdr:clientData/>
  </xdr:twoCellAnchor>
  <xdr:twoCellAnchor editAs="oneCell">
    <xdr:from>
      <xdr:col>0</xdr:col>
      <xdr:colOff>536157</xdr:colOff>
      <xdr:row>1744</xdr:row>
      <xdr:rowOff>97970</xdr:rowOff>
    </xdr:from>
    <xdr:to>
      <xdr:col>4</xdr:col>
      <xdr:colOff>530076</xdr:colOff>
      <xdr:row>1773</xdr:row>
      <xdr:rowOff>41781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7344D17B-28DE-C3BD-5ABE-2717685E3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36157" y="287110713"/>
          <a:ext cx="3700505" cy="4679097"/>
        </a:xfrm>
        <a:prstGeom prst="rect">
          <a:avLst/>
        </a:prstGeom>
      </xdr:spPr>
    </xdr:pic>
    <xdr:clientData/>
  </xdr:twoCellAnchor>
  <xdr:oneCellAnchor>
    <xdr:from>
      <xdr:col>1</xdr:col>
      <xdr:colOff>16328</xdr:colOff>
      <xdr:row>1782</xdr:row>
      <xdr:rowOff>108858</xdr:rowOff>
    </xdr:from>
    <xdr:ext cx="2451184" cy="3422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3F60FFFB-F4D5-4F05-91C2-1695156258B0}"/>
                </a:ext>
              </a:extLst>
            </xdr:cNvPr>
            <xdr:cNvSpPr txBox="1"/>
          </xdr:nvSpPr>
          <xdr:spPr>
            <a:xfrm>
              <a:off x="625928" y="293326458"/>
              <a:ext cx="2451184" cy="34227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PEG Ratio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𝑃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/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𝐸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𝐹𝑢𝑡𝑢𝑟𝑒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𝐺𝑟𝑜𝑤𝑡h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% (5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𝑦𝑒𝑎𝑟𝑠</m:t>
                      </m:r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)</m:t>
                      </m:r>
                    </m:den>
                  </m:f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3F60FFFB-F4D5-4F05-91C2-1695156258B0}"/>
                </a:ext>
              </a:extLst>
            </xdr:cNvPr>
            <xdr:cNvSpPr txBox="1"/>
          </xdr:nvSpPr>
          <xdr:spPr>
            <a:xfrm>
              <a:off x="625928" y="293326458"/>
              <a:ext cx="2451184" cy="34227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PEG Ratio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(𝑃/𝐸)/(𝐹𝑢𝑡𝑢𝑟𝑒 𝐺𝑟𝑜𝑤𝑡ℎ % (5 𝑦𝑒𝑎𝑟𝑠))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1</xdr:col>
      <xdr:colOff>0</xdr:colOff>
      <xdr:row>1839</xdr:row>
      <xdr:rowOff>163285</xdr:rowOff>
    </xdr:from>
    <xdr:ext cx="1625894" cy="30572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9AAC97A0-F1B8-4AE2-A3A1-B8322537D96C}"/>
                </a:ext>
              </a:extLst>
            </xdr:cNvPr>
            <xdr:cNvSpPr txBox="1"/>
          </xdr:nvSpPr>
          <xdr:spPr>
            <a:xfrm>
              <a:off x="609600" y="302688171"/>
              <a:ext cx="1625894" cy="305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PEG Ratio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24.97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12.31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=2.02</m:t>
                  </m:r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9AAC97A0-F1B8-4AE2-A3A1-B8322537D96C}"/>
                </a:ext>
              </a:extLst>
            </xdr:cNvPr>
            <xdr:cNvSpPr txBox="1"/>
          </xdr:nvSpPr>
          <xdr:spPr>
            <a:xfrm>
              <a:off x="609600" y="302688171"/>
              <a:ext cx="1625894" cy="305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PEG Ratio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24.97/12.31=2.02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558820</xdr:colOff>
      <xdr:row>1785</xdr:row>
      <xdr:rowOff>70758</xdr:rowOff>
    </xdr:from>
    <xdr:to>
      <xdr:col>4</xdr:col>
      <xdr:colOff>832132</xdr:colOff>
      <xdr:row>1806</xdr:row>
      <xdr:rowOff>89084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94CF9A-4668-1DD8-704B-1ECC292C2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58820" y="293778215"/>
          <a:ext cx="3979898" cy="3447326"/>
        </a:xfrm>
        <a:prstGeom prst="rect">
          <a:avLst/>
        </a:prstGeom>
      </xdr:spPr>
    </xdr:pic>
    <xdr:clientData/>
  </xdr:twoCellAnchor>
  <xdr:twoCellAnchor editAs="oneCell">
    <xdr:from>
      <xdr:col>0</xdr:col>
      <xdr:colOff>566057</xdr:colOff>
      <xdr:row>1844</xdr:row>
      <xdr:rowOff>90715</xdr:rowOff>
    </xdr:from>
    <xdr:to>
      <xdr:col>7</xdr:col>
      <xdr:colOff>385230</xdr:colOff>
      <xdr:row>1855</xdr:row>
      <xdr:rowOff>87533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5E5F8525-381B-0C56-F659-788B07983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66057" y="303432029"/>
          <a:ext cx="6051244" cy="1792961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1856</xdr:row>
      <xdr:rowOff>0</xdr:rowOff>
    </xdr:from>
    <xdr:ext cx="1625894" cy="3059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B219DDC0-8F37-470C-8E93-09D7E3709C83}"/>
                </a:ext>
              </a:extLst>
            </xdr:cNvPr>
            <xdr:cNvSpPr txBox="1"/>
          </xdr:nvSpPr>
          <xdr:spPr>
            <a:xfrm>
              <a:off x="609600" y="305300743"/>
              <a:ext cx="1625894" cy="3059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PEG Ratio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14:m>
                <m:oMath xmlns:m="http://schemas.openxmlformats.org/officeDocument/2006/math">
                  <m:f>
                    <m:fPr>
                      <m:ctrlP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24.97</m:t>
                      </m:r>
                    </m:num>
                    <m:den>
                      <m:r>
                        <a:rPr lang="en-US" sz="14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15.41</m:t>
                      </m:r>
                    </m:den>
                  </m:f>
                  <m:r>
                    <a:rPr lang="en-US" sz="14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=1.62</m:t>
                  </m:r>
                </m:oMath>
              </a14:m>
              <a:endParaRPr lang="en-US" sz="1100" b="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B219DDC0-8F37-470C-8E93-09D7E3709C83}"/>
                </a:ext>
              </a:extLst>
            </xdr:cNvPr>
            <xdr:cNvSpPr txBox="1"/>
          </xdr:nvSpPr>
          <xdr:spPr>
            <a:xfrm>
              <a:off x="609600" y="305300743"/>
              <a:ext cx="1625894" cy="3059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PEG Ratio </a:t>
              </a:r>
              <a:r>
                <a:rPr lang="en-US" sz="1100" b="0" baseline="0">
                  <a:solidFill>
                    <a:schemeClr val="tx1"/>
                  </a:solidFill>
                  <a:effectLst/>
                  <a:ea typeface="+mn-ea"/>
                  <a:cs typeface="+mn-cs"/>
                </a:rPr>
                <a:t>=  </a:t>
              </a:r>
              <a:r>
                <a:rPr lang="en-US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24.97/15.41=1.62</a:t>
              </a:r>
              <a:endParaRPr lang="en-US" sz="1100" b="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544286</xdr:colOff>
      <xdr:row>1820</xdr:row>
      <xdr:rowOff>69870</xdr:rowOff>
    </xdr:from>
    <xdr:to>
      <xdr:col>5</xdr:col>
      <xdr:colOff>370115</xdr:colOff>
      <xdr:row>1839</xdr:row>
      <xdr:rowOff>52304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3CDB81AE-3BAF-8FC7-7D5B-09F051D20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44286" y="299492327"/>
          <a:ext cx="4582886" cy="3084863"/>
        </a:xfrm>
        <a:prstGeom prst="rect">
          <a:avLst/>
        </a:prstGeom>
      </xdr:spPr>
    </xdr:pic>
    <xdr:clientData/>
  </xdr:twoCellAnchor>
  <xdr:twoCellAnchor editAs="oneCell">
    <xdr:from>
      <xdr:col>0</xdr:col>
      <xdr:colOff>511628</xdr:colOff>
      <xdr:row>1806</xdr:row>
      <xdr:rowOff>124314</xdr:rowOff>
    </xdr:from>
    <xdr:to>
      <xdr:col>10</xdr:col>
      <xdr:colOff>308159</xdr:colOff>
      <xdr:row>1818</xdr:row>
      <xdr:rowOff>83492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3F435611-D25E-949C-26C3-2B0CC2E89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11628" y="297260771"/>
          <a:ext cx="7857402" cy="19186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ww.buyupside.com/calculators/annualizedreturn.htm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E9DE80-17DA-467C-95D9-68213A1085D8}">
  <dimension ref="B2:N45"/>
  <sheetViews>
    <sheetView showGridLines="0" tabSelected="1" zoomScale="175" zoomScaleNormal="175" workbookViewId="0">
      <selection activeCell="I4" sqref="I4"/>
    </sheetView>
  </sheetViews>
  <sheetFormatPr defaultRowHeight="12.75" x14ac:dyDescent="0.2"/>
  <cols>
    <col min="5" max="5" width="10.42578125" customWidth="1"/>
    <col min="6" max="6" width="13" customWidth="1"/>
  </cols>
  <sheetData>
    <row r="2" spans="2:14" x14ac:dyDescent="0.2">
      <c r="B2" s="83" t="s">
        <v>249</v>
      </c>
    </row>
    <row r="4" spans="2:14" x14ac:dyDescent="0.2">
      <c r="B4" s="120" t="s">
        <v>0</v>
      </c>
      <c r="C4" s="120"/>
      <c r="D4" s="120"/>
      <c r="E4" s="121"/>
      <c r="F4" s="121"/>
      <c r="G4" s="121"/>
    </row>
    <row r="5" spans="2:14" x14ac:dyDescent="0.2">
      <c r="B5" s="120" t="s">
        <v>240</v>
      </c>
      <c r="C5" s="120"/>
      <c r="D5" s="120"/>
      <c r="E5" s="121"/>
      <c r="F5" s="121"/>
      <c r="G5" s="121"/>
    </row>
    <row r="7" spans="2:14" x14ac:dyDescent="0.2">
      <c r="B7" s="83" t="s">
        <v>250</v>
      </c>
      <c r="H7" s="99"/>
    </row>
    <row r="8" spans="2:14" x14ac:dyDescent="0.2">
      <c r="B8" s="114"/>
      <c r="C8" s="115"/>
      <c r="D8" s="115"/>
      <c r="E8" s="115"/>
      <c r="F8" s="115"/>
      <c r="G8" s="115"/>
      <c r="H8" s="115"/>
      <c r="I8" s="115"/>
      <c r="J8" s="115"/>
      <c r="K8" s="115"/>
      <c r="L8" s="115"/>
      <c r="M8" s="115"/>
      <c r="N8" s="116"/>
    </row>
    <row r="9" spans="2:14" x14ac:dyDescent="0.2">
      <c r="B9" s="117"/>
      <c r="C9" s="118"/>
      <c r="D9" s="118"/>
      <c r="E9" s="118"/>
      <c r="F9" s="118"/>
      <c r="G9" s="118"/>
      <c r="H9" s="118"/>
      <c r="I9" s="118"/>
      <c r="J9" s="118"/>
      <c r="K9" s="118"/>
      <c r="L9" s="118"/>
      <c r="M9" s="118"/>
      <c r="N9" s="119"/>
    </row>
    <row r="10" spans="2:14" x14ac:dyDescent="0.2">
      <c r="B10" s="96"/>
      <c r="C10" s="96"/>
      <c r="D10" s="96"/>
      <c r="E10" s="96"/>
      <c r="F10" s="96"/>
      <c r="G10" s="96"/>
      <c r="H10" s="96"/>
      <c r="I10" s="96"/>
      <c r="J10" s="96"/>
      <c r="K10" s="96"/>
      <c r="L10" s="96"/>
      <c r="M10" s="96"/>
      <c r="N10" s="96"/>
    </row>
    <row r="11" spans="2:14" x14ac:dyDescent="0.2">
      <c r="B11" s="83" t="s">
        <v>252</v>
      </c>
      <c r="G11" s="99"/>
    </row>
    <row r="12" spans="2:14" x14ac:dyDescent="0.2">
      <c r="B12" s="114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115"/>
      <c r="N12" s="116"/>
    </row>
    <row r="13" spans="2:14" x14ac:dyDescent="0.2">
      <c r="B13" s="117"/>
      <c r="C13" s="118"/>
      <c r="D13" s="118"/>
      <c r="E13" s="118"/>
      <c r="F13" s="118"/>
      <c r="G13" s="118"/>
      <c r="H13" s="118"/>
      <c r="I13" s="118"/>
      <c r="J13" s="118"/>
      <c r="K13" s="118"/>
      <c r="L13" s="118"/>
      <c r="M13" s="118"/>
      <c r="N13" s="119"/>
    </row>
    <row r="14" spans="2:14" x14ac:dyDescent="0.2">
      <c r="B14" s="96"/>
      <c r="C14" s="96"/>
      <c r="D14" s="96"/>
      <c r="E14" s="96"/>
      <c r="F14" s="96"/>
      <c r="G14" s="96"/>
      <c r="H14" s="96"/>
      <c r="I14" s="96"/>
      <c r="J14" s="96"/>
      <c r="K14" s="96"/>
      <c r="L14" s="96"/>
      <c r="M14" s="96"/>
      <c r="N14" s="96"/>
    </row>
    <row r="15" spans="2:14" x14ac:dyDescent="0.2">
      <c r="B15" s="83" t="s">
        <v>251</v>
      </c>
      <c r="I15" s="99"/>
    </row>
    <row r="16" spans="2:14" x14ac:dyDescent="0.2">
      <c r="B16" s="114"/>
      <c r="C16" s="115"/>
      <c r="D16" s="115"/>
      <c r="E16" s="115"/>
      <c r="F16" s="115"/>
      <c r="G16" s="115"/>
      <c r="H16" s="115"/>
      <c r="I16" s="115"/>
      <c r="J16" s="115"/>
      <c r="K16" s="115"/>
      <c r="L16" s="115"/>
      <c r="M16" s="115"/>
      <c r="N16" s="116"/>
    </row>
    <row r="17" spans="2:14" x14ac:dyDescent="0.2">
      <c r="B17" s="117"/>
      <c r="C17" s="118"/>
      <c r="D17" s="118"/>
      <c r="E17" s="118"/>
      <c r="F17" s="118"/>
      <c r="G17" s="118"/>
      <c r="H17" s="118"/>
      <c r="I17" s="118"/>
      <c r="J17" s="118"/>
      <c r="K17" s="118"/>
      <c r="L17" s="118"/>
      <c r="M17" s="118"/>
      <c r="N17" s="119"/>
    </row>
    <row r="18" spans="2:14" x14ac:dyDescent="0.2">
      <c r="B18" s="96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  <c r="N18" s="96"/>
    </row>
    <row r="19" spans="2:14" x14ac:dyDescent="0.2">
      <c r="B19" s="103" t="s">
        <v>257</v>
      </c>
      <c r="C19" s="103"/>
      <c r="D19" s="103"/>
      <c r="E19" s="103"/>
      <c r="F19" s="103"/>
      <c r="G19" s="103"/>
      <c r="H19" s="103"/>
      <c r="I19" s="103"/>
      <c r="J19" s="103"/>
      <c r="K19" s="103"/>
      <c r="L19" s="103"/>
      <c r="M19" s="103"/>
      <c r="N19" s="99"/>
    </row>
    <row r="20" spans="2:14" x14ac:dyDescent="0.2">
      <c r="B20" s="114"/>
      <c r="C20" s="115"/>
      <c r="D20" s="115"/>
      <c r="E20" s="115"/>
      <c r="F20" s="115"/>
      <c r="G20" s="115"/>
      <c r="H20" s="115"/>
      <c r="I20" s="115"/>
      <c r="J20" s="115"/>
      <c r="K20" s="115"/>
      <c r="L20" s="115"/>
      <c r="M20" s="115"/>
      <c r="N20" s="116"/>
    </row>
    <row r="21" spans="2:14" x14ac:dyDescent="0.2">
      <c r="B21" s="117"/>
      <c r="C21" s="118"/>
      <c r="D21" s="118"/>
      <c r="E21" s="118"/>
      <c r="F21" s="118"/>
      <c r="G21" s="118"/>
      <c r="H21" s="118"/>
      <c r="I21" s="118"/>
      <c r="J21" s="118"/>
      <c r="K21" s="118"/>
      <c r="L21" s="118"/>
      <c r="M21" s="118"/>
      <c r="N21" s="119"/>
    </row>
    <row r="22" spans="2:14" x14ac:dyDescent="0.2">
      <c r="B22" s="96"/>
      <c r="C22" s="96"/>
      <c r="D22" s="96"/>
      <c r="E22" s="96"/>
      <c r="F22" s="96"/>
      <c r="G22" s="96"/>
      <c r="H22" s="96"/>
      <c r="I22" s="96"/>
      <c r="J22" s="96"/>
      <c r="K22" s="96"/>
      <c r="L22" s="96"/>
      <c r="M22" s="96"/>
      <c r="N22" s="96"/>
    </row>
    <row r="23" spans="2:14" x14ac:dyDescent="0.2">
      <c r="B23" s="83" t="s">
        <v>253</v>
      </c>
      <c r="M23" s="99"/>
    </row>
    <row r="24" spans="2:14" x14ac:dyDescent="0.2">
      <c r="B24" s="114"/>
      <c r="C24" s="115"/>
      <c r="D24" s="115"/>
      <c r="E24" s="115"/>
      <c r="F24" s="115"/>
      <c r="G24" s="115"/>
      <c r="H24" s="115"/>
      <c r="I24" s="115"/>
      <c r="J24" s="115"/>
      <c r="K24" s="115"/>
      <c r="L24" s="115"/>
      <c r="M24" s="115"/>
      <c r="N24" s="116"/>
    </row>
    <row r="25" spans="2:14" x14ac:dyDescent="0.2">
      <c r="B25" s="117"/>
      <c r="C25" s="118"/>
      <c r="D25" s="118"/>
      <c r="E25" s="118"/>
      <c r="F25" s="118"/>
      <c r="G25" s="118"/>
      <c r="H25" s="118"/>
      <c r="I25" s="118"/>
      <c r="J25" s="118"/>
      <c r="K25" s="118"/>
      <c r="L25" s="118"/>
      <c r="M25" s="118"/>
      <c r="N25" s="119"/>
    </row>
    <row r="26" spans="2:14" x14ac:dyDescent="0.2">
      <c r="B26" s="96"/>
      <c r="C26" s="96"/>
      <c r="D26" s="96"/>
      <c r="E26" s="96"/>
      <c r="F26" s="96"/>
      <c r="G26" s="96"/>
      <c r="H26" s="96"/>
      <c r="I26" s="96"/>
      <c r="J26" s="96"/>
      <c r="K26" s="96"/>
      <c r="L26" s="96"/>
      <c r="M26" s="96"/>
      <c r="N26" s="96"/>
    </row>
    <row r="27" spans="2:14" x14ac:dyDescent="0.2">
      <c r="B27" s="104" t="s">
        <v>254</v>
      </c>
      <c r="C27" s="104"/>
      <c r="D27" s="104"/>
      <c r="E27" s="104"/>
      <c r="F27" s="104"/>
      <c r="G27" s="104"/>
      <c r="H27" s="104"/>
      <c r="I27" s="104"/>
      <c r="J27" s="104"/>
      <c r="K27" s="99"/>
    </row>
    <row r="28" spans="2:14" x14ac:dyDescent="0.2">
      <c r="B28" s="114"/>
      <c r="C28" s="115"/>
      <c r="D28" s="115"/>
      <c r="E28" s="115"/>
      <c r="F28" s="115"/>
      <c r="G28" s="115"/>
      <c r="H28" s="115"/>
      <c r="I28" s="115"/>
      <c r="J28" s="115"/>
      <c r="K28" s="115"/>
      <c r="L28" s="115"/>
      <c r="M28" s="115"/>
      <c r="N28" s="116"/>
    </row>
    <row r="29" spans="2:14" x14ac:dyDescent="0.2">
      <c r="B29" s="117"/>
      <c r="C29" s="118"/>
      <c r="D29" s="118"/>
      <c r="E29" s="118"/>
      <c r="F29" s="118"/>
      <c r="G29" s="118"/>
      <c r="H29" s="118"/>
      <c r="I29" s="118"/>
      <c r="J29" s="118"/>
      <c r="K29" s="118"/>
      <c r="L29" s="118"/>
      <c r="M29" s="118"/>
      <c r="N29" s="119"/>
    </row>
    <row r="30" spans="2:14" x14ac:dyDescent="0.2">
      <c r="B30" s="96"/>
      <c r="C30" s="96"/>
      <c r="D30" s="96"/>
      <c r="E30" s="96"/>
      <c r="F30" s="96"/>
      <c r="G30" s="96"/>
      <c r="H30" s="96"/>
      <c r="I30" s="96"/>
      <c r="J30" s="96"/>
      <c r="K30" s="96"/>
      <c r="L30" s="96"/>
      <c r="M30" s="96"/>
      <c r="N30" s="96"/>
    </row>
    <row r="31" spans="2:14" x14ac:dyDescent="0.2">
      <c r="B31" s="83" t="s">
        <v>255</v>
      </c>
      <c r="M31" s="99"/>
    </row>
    <row r="32" spans="2:14" x14ac:dyDescent="0.2">
      <c r="B32" s="114"/>
      <c r="C32" s="115"/>
      <c r="D32" s="115"/>
      <c r="E32" s="115"/>
      <c r="F32" s="115"/>
      <c r="G32" s="115"/>
      <c r="H32" s="115"/>
      <c r="I32" s="115"/>
      <c r="J32" s="115"/>
      <c r="K32" s="115"/>
      <c r="L32" s="115"/>
      <c r="M32" s="115"/>
      <c r="N32" s="116"/>
    </row>
    <row r="33" spans="2:14" x14ac:dyDescent="0.2">
      <c r="B33" s="117"/>
      <c r="C33" s="118"/>
      <c r="D33" s="118"/>
      <c r="E33" s="118"/>
      <c r="F33" s="118"/>
      <c r="G33" s="118"/>
      <c r="H33" s="118"/>
      <c r="I33" s="118"/>
      <c r="J33" s="118"/>
      <c r="K33" s="118"/>
      <c r="L33" s="118"/>
      <c r="M33" s="118"/>
      <c r="N33" s="119"/>
    </row>
    <row r="34" spans="2:14" x14ac:dyDescent="0.2">
      <c r="B34" s="96"/>
      <c r="C34" s="96"/>
      <c r="D34" s="96"/>
      <c r="E34" s="96"/>
      <c r="F34" s="96"/>
      <c r="G34" s="96"/>
      <c r="H34" s="96"/>
      <c r="I34" s="96"/>
      <c r="J34" s="96"/>
      <c r="K34" s="96"/>
      <c r="L34" s="96"/>
      <c r="M34" s="96"/>
      <c r="N34" s="96"/>
    </row>
    <row r="35" spans="2:14" x14ac:dyDescent="0.2">
      <c r="B35" s="83" t="s">
        <v>256</v>
      </c>
      <c r="G35" s="99"/>
    </row>
    <row r="36" spans="2:14" x14ac:dyDescent="0.2">
      <c r="B36" s="114"/>
      <c r="C36" s="115"/>
      <c r="D36" s="115"/>
      <c r="E36" s="115"/>
      <c r="F36" s="115"/>
      <c r="G36" s="115"/>
      <c r="H36" s="115"/>
      <c r="I36" s="115"/>
      <c r="J36" s="115"/>
      <c r="K36" s="115"/>
      <c r="L36" s="115"/>
      <c r="M36" s="115"/>
      <c r="N36" s="116"/>
    </row>
    <row r="37" spans="2:14" x14ac:dyDescent="0.2">
      <c r="B37" s="117"/>
      <c r="C37" s="118"/>
      <c r="D37" s="118"/>
      <c r="E37" s="118"/>
      <c r="F37" s="118"/>
      <c r="G37" s="118"/>
      <c r="H37" s="118"/>
      <c r="I37" s="118"/>
      <c r="J37" s="118"/>
      <c r="K37" s="118"/>
      <c r="L37" s="118"/>
      <c r="M37" s="118"/>
      <c r="N37" s="119"/>
    </row>
    <row r="38" spans="2:14" x14ac:dyDescent="0.2">
      <c r="B38" s="96"/>
      <c r="C38" s="96"/>
      <c r="D38" s="96"/>
      <c r="E38" s="96"/>
      <c r="F38" s="96"/>
      <c r="G38" s="96"/>
      <c r="H38" s="96"/>
      <c r="I38" s="96"/>
      <c r="J38" s="96"/>
      <c r="K38" s="96"/>
      <c r="L38" s="96"/>
      <c r="M38" s="96"/>
      <c r="N38" s="96"/>
    </row>
    <row r="39" spans="2:14" x14ac:dyDescent="0.2">
      <c r="B39" s="83" t="s">
        <v>231</v>
      </c>
    </row>
    <row r="40" spans="2:14" x14ac:dyDescent="0.2">
      <c r="B40" s="105"/>
      <c r="C40" s="106"/>
      <c r="D40" s="106"/>
      <c r="E40" s="106"/>
      <c r="F40" s="106"/>
      <c r="G40" s="106"/>
      <c r="H40" s="106"/>
      <c r="I40" s="106"/>
      <c r="J40" s="106"/>
      <c r="K40" s="106"/>
      <c r="L40" s="106"/>
      <c r="M40" s="106"/>
      <c r="N40" s="107"/>
    </row>
    <row r="41" spans="2:14" x14ac:dyDescent="0.2">
      <c r="B41" s="108"/>
      <c r="C41" s="109"/>
      <c r="D41" s="109"/>
      <c r="E41" s="109"/>
      <c r="F41" s="109"/>
      <c r="G41" s="109"/>
      <c r="H41" s="109"/>
      <c r="I41" s="109"/>
      <c r="J41" s="109"/>
      <c r="K41" s="109"/>
      <c r="L41" s="109"/>
      <c r="M41" s="109"/>
      <c r="N41" s="110"/>
    </row>
    <row r="42" spans="2:14" x14ac:dyDescent="0.2">
      <c r="B42" s="108"/>
      <c r="C42" s="109"/>
      <c r="D42" s="109"/>
      <c r="E42" s="109"/>
      <c r="F42" s="109"/>
      <c r="G42" s="109"/>
      <c r="H42" s="109"/>
      <c r="I42" s="109"/>
      <c r="J42" s="109"/>
      <c r="K42" s="109"/>
      <c r="L42" s="109"/>
      <c r="M42" s="109"/>
      <c r="N42" s="110"/>
    </row>
    <row r="43" spans="2:14" x14ac:dyDescent="0.2">
      <c r="B43" s="108"/>
      <c r="C43" s="109"/>
      <c r="D43" s="109"/>
      <c r="E43" s="109"/>
      <c r="F43" s="109"/>
      <c r="G43" s="109"/>
      <c r="H43" s="109"/>
      <c r="I43" s="109"/>
      <c r="J43" s="109"/>
      <c r="K43" s="109"/>
      <c r="L43" s="109"/>
      <c r="M43" s="109"/>
      <c r="N43" s="110"/>
    </row>
    <row r="44" spans="2:14" x14ac:dyDescent="0.2">
      <c r="B44" s="108"/>
      <c r="C44" s="109"/>
      <c r="D44" s="109"/>
      <c r="E44" s="109"/>
      <c r="F44" s="109"/>
      <c r="G44" s="109"/>
      <c r="H44" s="109"/>
      <c r="I44" s="109"/>
      <c r="J44" s="109"/>
      <c r="K44" s="109"/>
      <c r="L44" s="109"/>
      <c r="M44" s="109"/>
      <c r="N44" s="110"/>
    </row>
    <row r="45" spans="2:14" x14ac:dyDescent="0.2">
      <c r="B45" s="111"/>
      <c r="C45" s="112"/>
      <c r="D45" s="112"/>
      <c r="E45" s="112"/>
      <c r="F45" s="112"/>
      <c r="G45" s="112"/>
      <c r="H45" s="112"/>
      <c r="I45" s="112"/>
      <c r="J45" s="112"/>
      <c r="K45" s="112"/>
      <c r="L45" s="112"/>
      <c r="M45" s="112"/>
      <c r="N45" s="113"/>
    </row>
  </sheetData>
  <mergeCells count="13">
    <mergeCell ref="B4:D4"/>
    <mergeCell ref="E4:G4"/>
    <mergeCell ref="B5:D5"/>
    <mergeCell ref="E5:G5"/>
    <mergeCell ref="B8:N9"/>
    <mergeCell ref="B40:N45"/>
    <mergeCell ref="B28:N29"/>
    <mergeCell ref="B32:N33"/>
    <mergeCell ref="B36:N37"/>
    <mergeCell ref="B12:N13"/>
    <mergeCell ref="B16:N17"/>
    <mergeCell ref="B20:N21"/>
    <mergeCell ref="B24:N25"/>
  </mergeCells>
  <pageMargins left="0.7" right="0.7" top="0.75" bottom="0.75" header="0.3" footer="0.3"/>
  <pageSetup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B528DC-69B1-4DD4-8711-0C948B99CC7D}">
  <dimension ref="A2:O1859"/>
  <sheetViews>
    <sheetView zoomScale="175" zoomScaleNormal="175" workbookViewId="0">
      <selection activeCell="D2" sqref="D2"/>
    </sheetView>
  </sheetViews>
  <sheetFormatPr defaultRowHeight="12.75" x14ac:dyDescent="0.2"/>
  <cols>
    <col min="2" max="2" width="17.85546875" bestFit="1" customWidth="1"/>
    <col min="3" max="3" width="10.7109375" customWidth="1"/>
    <col min="4" max="4" width="17.85546875" bestFit="1" customWidth="1"/>
    <col min="5" max="5" width="15.7109375" customWidth="1"/>
    <col min="6" max="6" width="13" bestFit="1" customWidth="1"/>
  </cols>
  <sheetData>
    <row r="2" spans="2:2" x14ac:dyDescent="0.2">
      <c r="B2" s="83" t="s">
        <v>89</v>
      </c>
    </row>
    <row r="3" spans="2:2" x14ac:dyDescent="0.2">
      <c r="B3" s="84" t="s">
        <v>68</v>
      </c>
    </row>
    <row r="4" spans="2:2" x14ac:dyDescent="0.2">
      <c r="B4" s="84" t="s">
        <v>87</v>
      </c>
    </row>
    <row r="5" spans="2:2" x14ac:dyDescent="0.2">
      <c r="B5" s="84" t="s">
        <v>67</v>
      </c>
    </row>
    <row r="6" spans="2:2" x14ac:dyDescent="0.2">
      <c r="B6" s="84" t="s">
        <v>85</v>
      </c>
    </row>
    <row r="7" spans="2:2" x14ac:dyDescent="0.2">
      <c r="B7" s="84" t="s">
        <v>70</v>
      </c>
    </row>
    <row r="8" spans="2:2" x14ac:dyDescent="0.2">
      <c r="B8" s="84" t="s">
        <v>71</v>
      </c>
    </row>
    <row r="9" spans="2:2" x14ac:dyDescent="0.2">
      <c r="B9" s="84" t="s">
        <v>86</v>
      </c>
    </row>
    <row r="10" spans="2:2" x14ac:dyDescent="0.2">
      <c r="B10" s="84" t="s">
        <v>165</v>
      </c>
    </row>
    <row r="12" spans="2:2" x14ac:dyDescent="0.2">
      <c r="B12" s="83" t="s">
        <v>88</v>
      </c>
    </row>
    <row r="13" spans="2:2" x14ac:dyDescent="0.2">
      <c r="B13" s="84" t="s">
        <v>79</v>
      </c>
    </row>
    <row r="14" spans="2:2" x14ac:dyDescent="0.2">
      <c r="B14" s="84" t="s">
        <v>82</v>
      </c>
    </row>
    <row r="15" spans="2:2" x14ac:dyDescent="0.2">
      <c r="B15" s="84" t="s">
        <v>80</v>
      </c>
    </row>
    <row r="16" spans="2:2" x14ac:dyDescent="0.2">
      <c r="B16" s="84" t="s">
        <v>81</v>
      </c>
    </row>
    <row r="17" spans="2:2" x14ac:dyDescent="0.2">
      <c r="B17" s="84" t="s">
        <v>83</v>
      </c>
    </row>
    <row r="18" spans="2:2" x14ac:dyDescent="0.2">
      <c r="B18" s="84" t="s">
        <v>74</v>
      </c>
    </row>
    <row r="19" spans="2:2" x14ac:dyDescent="0.2">
      <c r="B19" s="84" t="s">
        <v>75</v>
      </c>
    </row>
    <row r="20" spans="2:2" x14ac:dyDescent="0.2">
      <c r="B20" s="84" t="s">
        <v>76</v>
      </c>
    </row>
    <row r="21" spans="2:2" x14ac:dyDescent="0.2">
      <c r="B21" s="84" t="s">
        <v>167</v>
      </c>
    </row>
    <row r="23" spans="2:2" x14ac:dyDescent="0.2">
      <c r="B23" s="83" t="s">
        <v>91</v>
      </c>
    </row>
    <row r="24" spans="2:2" x14ac:dyDescent="0.2">
      <c r="B24" s="84" t="s">
        <v>84</v>
      </c>
    </row>
    <row r="25" spans="2:2" x14ac:dyDescent="0.2">
      <c r="B25" s="84" t="s">
        <v>77</v>
      </c>
    </row>
    <row r="26" spans="2:2" x14ac:dyDescent="0.2">
      <c r="B26" s="84" t="s">
        <v>174</v>
      </c>
    </row>
    <row r="28" spans="2:2" x14ac:dyDescent="0.2">
      <c r="B28" s="83" t="s">
        <v>90</v>
      </c>
    </row>
    <row r="29" spans="2:2" x14ac:dyDescent="0.2">
      <c r="B29" s="84" t="s">
        <v>180</v>
      </c>
    </row>
    <row r="30" spans="2:2" x14ac:dyDescent="0.2">
      <c r="B30" s="84" t="s">
        <v>66</v>
      </c>
    </row>
    <row r="31" spans="2:2" x14ac:dyDescent="0.2">
      <c r="B31" s="84" t="s">
        <v>69</v>
      </c>
    </row>
    <row r="32" spans="2:2" x14ac:dyDescent="0.2">
      <c r="B32" s="84" t="s">
        <v>200</v>
      </c>
    </row>
    <row r="33" spans="1:15" x14ac:dyDescent="0.2">
      <c r="B33" s="84" t="s">
        <v>72</v>
      </c>
    </row>
    <row r="34" spans="1:15" x14ac:dyDescent="0.2">
      <c r="B34" s="84" t="s">
        <v>73</v>
      </c>
    </row>
    <row r="35" spans="1:15" x14ac:dyDescent="0.2">
      <c r="B35" s="84" t="s">
        <v>78</v>
      </c>
    </row>
    <row r="37" spans="1:15" x14ac:dyDescent="0.2">
      <c r="A37" s="9"/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</row>
    <row r="38" spans="1:15" x14ac:dyDescent="0.2">
      <c r="A38" s="9"/>
      <c r="B38" s="85" t="s">
        <v>89</v>
      </c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</row>
    <row r="39" spans="1:15" x14ac:dyDescent="0.2">
      <c r="A39" s="9"/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</row>
    <row r="40" spans="1:15" x14ac:dyDescent="0.2">
      <c r="A40" s="9"/>
      <c r="B40" s="85" t="s">
        <v>92</v>
      </c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</row>
    <row r="41" spans="1:15" x14ac:dyDescent="0.2">
      <c r="A41" s="9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</row>
    <row r="42" spans="1:15" ht="40.5" customHeight="1" x14ac:dyDescent="0.2">
      <c r="A42" s="9"/>
      <c r="B42" s="123" t="s">
        <v>93</v>
      </c>
      <c r="C42" s="123"/>
      <c r="D42" s="123"/>
      <c r="E42" s="123"/>
      <c r="F42" s="123"/>
      <c r="G42" s="123"/>
      <c r="H42" s="123"/>
      <c r="I42" s="123"/>
      <c r="J42" s="9"/>
      <c r="K42" s="9"/>
      <c r="L42" s="9"/>
      <c r="M42" s="9"/>
      <c r="N42" s="9"/>
      <c r="O42" s="9"/>
    </row>
    <row r="43" spans="1:15" x14ac:dyDescent="0.2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</row>
    <row r="44" spans="1:15" x14ac:dyDescent="0.2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</row>
    <row r="45" spans="1:15" x14ac:dyDescent="0.2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</row>
    <row r="46" spans="1:15" x14ac:dyDescent="0.2">
      <c r="A46" s="9"/>
      <c r="B46" s="9" t="s">
        <v>94</v>
      </c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</row>
    <row r="47" spans="1:15" x14ac:dyDescent="0.2">
      <c r="A47" s="9"/>
      <c r="B47" s="9" t="s">
        <v>95</v>
      </c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</row>
    <row r="48" spans="1:15" x14ac:dyDescent="0.2">
      <c r="A48" s="9"/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</row>
    <row r="49" spans="1:15" x14ac:dyDescent="0.2">
      <c r="A49" s="9"/>
      <c r="B49" s="9" t="s">
        <v>109</v>
      </c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</row>
    <row r="50" spans="1:15" x14ac:dyDescent="0.2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</row>
    <row r="51" spans="1:15" x14ac:dyDescent="0.2">
      <c r="A51" s="9"/>
      <c r="B51" s="9" t="s">
        <v>96</v>
      </c>
      <c r="C51" s="9"/>
      <c r="D51" s="9"/>
      <c r="E51" s="86">
        <v>102.23</v>
      </c>
      <c r="F51" s="9"/>
      <c r="G51" s="9"/>
      <c r="H51" s="9"/>
      <c r="I51" s="9"/>
      <c r="J51" s="9"/>
      <c r="K51" s="9"/>
      <c r="L51" s="9"/>
      <c r="M51" s="9"/>
      <c r="N51" s="9"/>
      <c r="O51" s="9"/>
    </row>
    <row r="52" spans="1:15" x14ac:dyDescent="0.2">
      <c r="A52" s="9"/>
      <c r="B52" s="9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</row>
    <row r="53" spans="1:15" x14ac:dyDescent="0.2">
      <c r="A53" s="9"/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</row>
    <row r="54" spans="1:15" x14ac:dyDescent="0.2">
      <c r="A54" s="9"/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</row>
    <row r="55" spans="1:15" x14ac:dyDescent="0.2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</row>
    <row r="56" spans="1:15" x14ac:dyDescent="0.2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</row>
    <row r="57" spans="1:15" x14ac:dyDescent="0.2">
      <c r="A57" s="9"/>
      <c r="B57" s="9" t="s">
        <v>97</v>
      </c>
      <c r="C57" s="9"/>
      <c r="D57" s="9"/>
      <c r="E57" s="9">
        <v>13044</v>
      </c>
      <c r="F57" s="9" t="s">
        <v>98</v>
      </c>
      <c r="G57" s="9"/>
      <c r="H57" s="9"/>
      <c r="I57" s="9"/>
      <c r="J57" s="9"/>
      <c r="K57" s="9"/>
      <c r="L57" s="9"/>
      <c r="M57" s="9"/>
      <c r="N57" s="9"/>
      <c r="O57" s="9"/>
    </row>
    <row r="58" spans="1:15" x14ac:dyDescent="0.2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</row>
    <row r="59" spans="1:15" x14ac:dyDescent="0.2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</row>
    <row r="60" spans="1:15" x14ac:dyDescent="0.2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</row>
    <row r="61" spans="1:15" x14ac:dyDescent="0.2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</row>
    <row r="62" spans="1:15" x14ac:dyDescent="0.2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</row>
    <row r="63" spans="1:15" x14ac:dyDescent="0.2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</row>
    <row r="64" spans="1:15" x14ac:dyDescent="0.2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</row>
    <row r="65" spans="1:15" x14ac:dyDescent="0.2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</row>
    <row r="66" spans="1:15" x14ac:dyDescent="0.2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</row>
    <row r="67" spans="1:15" x14ac:dyDescent="0.2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</row>
    <row r="68" spans="1:15" x14ac:dyDescent="0.2">
      <c r="A68" s="9"/>
      <c r="B68" s="9"/>
      <c r="C68" s="9"/>
      <c r="D68" s="9"/>
      <c r="E68" s="9"/>
      <c r="F68" s="9"/>
      <c r="G68" s="9" t="s">
        <v>99</v>
      </c>
      <c r="H68" s="9"/>
      <c r="I68" s="9"/>
      <c r="J68" s="9"/>
      <c r="K68" s="9"/>
      <c r="L68" s="9"/>
      <c r="M68" s="9"/>
      <c r="N68" s="9"/>
      <c r="O68" s="9"/>
    </row>
    <row r="69" spans="1:15" x14ac:dyDescent="0.2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</row>
    <row r="70" spans="1:15" x14ac:dyDescent="0.2">
      <c r="A70" s="9"/>
      <c r="B70" s="9" t="s">
        <v>100</v>
      </c>
      <c r="C70" s="9"/>
      <c r="D70" s="82">
        <f>E51*E57*1000000</f>
        <v>1333488120000</v>
      </c>
      <c r="E70" s="81" t="s">
        <v>101</v>
      </c>
      <c r="F70" s="87">
        <f>D70/1000000</f>
        <v>1333488.1200000001</v>
      </c>
      <c r="G70" s="9" t="s">
        <v>102</v>
      </c>
      <c r="H70" s="9"/>
      <c r="I70" s="9"/>
      <c r="J70" s="9"/>
      <c r="K70" s="9"/>
      <c r="L70" s="9"/>
      <c r="M70" s="9"/>
      <c r="N70" s="9"/>
      <c r="O70" s="9"/>
    </row>
    <row r="71" spans="1:15" x14ac:dyDescent="0.2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</row>
    <row r="72" spans="1:15" x14ac:dyDescent="0.2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</row>
    <row r="73" spans="1:15" x14ac:dyDescent="0.2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</row>
    <row r="74" spans="1:15" x14ac:dyDescent="0.2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</row>
    <row r="75" spans="1:15" x14ac:dyDescent="0.2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</row>
    <row r="76" spans="1:15" x14ac:dyDescent="0.2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</row>
    <row r="77" spans="1:15" x14ac:dyDescent="0.2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</row>
    <row r="78" spans="1:15" x14ac:dyDescent="0.2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</row>
    <row r="79" spans="1:15" x14ac:dyDescent="0.2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</row>
    <row r="80" spans="1:15" x14ac:dyDescent="0.2">
      <c r="A80" s="9"/>
      <c r="B80" s="9" t="s">
        <v>103</v>
      </c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</row>
    <row r="81" spans="1:15" x14ac:dyDescent="0.2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</row>
    <row r="82" spans="1:15" x14ac:dyDescent="0.2">
      <c r="A82" s="88"/>
      <c r="B82" s="88"/>
      <c r="C82" s="88"/>
      <c r="D82" s="88"/>
      <c r="E82" s="88"/>
      <c r="F82" s="88"/>
      <c r="G82" s="88"/>
      <c r="H82" s="88"/>
      <c r="I82" s="88"/>
      <c r="J82" s="88"/>
      <c r="K82" s="88"/>
      <c r="L82" s="88"/>
      <c r="M82" s="88"/>
      <c r="N82" s="88"/>
      <c r="O82" s="88"/>
    </row>
    <row r="83" spans="1:15" x14ac:dyDescent="0.2">
      <c r="A83" s="88"/>
      <c r="B83" s="89" t="s">
        <v>105</v>
      </c>
      <c r="C83" s="88"/>
      <c r="D83" s="88"/>
      <c r="E83" s="88"/>
      <c r="F83" s="88"/>
      <c r="G83" s="88"/>
      <c r="H83" s="88"/>
      <c r="I83" s="88"/>
      <c r="J83" s="88"/>
      <c r="K83" s="88"/>
      <c r="L83" s="88"/>
      <c r="M83" s="88"/>
      <c r="N83" s="88"/>
      <c r="O83" s="88"/>
    </row>
    <row r="84" spans="1:15" x14ac:dyDescent="0.2">
      <c r="A84" s="88"/>
      <c r="B84" s="88"/>
      <c r="C84" s="88"/>
      <c r="D84" s="88"/>
      <c r="E84" s="88"/>
      <c r="F84" s="88"/>
      <c r="G84" s="88"/>
      <c r="H84" s="88"/>
      <c r="I84" s="88"/>
      <c r="J84" s="88"/>
      <c r="K84" s="88"/>
      <c r="L84" s="88"/>
      <c r="M84" s="88"/>
      <c r="N84" s="88"/>
      <c r="O84" s="88"/>
    </row>
    <row r="85" spans="1:15" ht="26.25" customHeight="1" x14ac:dyDescent="0.2">
      <c r="A85" s="88"/>
      <c r="B85" s="122" t="s">
        <v>104</v>
      </c>
      <c r="C85" s="122"/>
      <c r="D85" s="122"/>
      <c r="E85" s="122"/>
      <c r="F85" s="122"/>
      <c r="G85" s="122"/>
      <c r="H85" s="122"/>
      <c r="I85" s="122"/>
      <c r="J85" s="88"/>
      <c r="K85" s="88"/>
      <c r="L85" s="88"/>
      <c r="M85" s="88"/>
      <c r="N85" s="88"/>
      <c r="O85" s="88"/>
    </row>
    <row r="86" spans="1:15" x14ac:dyDescent="0.2">
      <c r="A86" s="88"/>
      <c r="B86" s="88"/>
      <c r="C86" s="88"/>
      <c r="D86" s="88"/>
      <c r="E86" s="88"/>
      <c r="F86" s="88"/>
      <c r="G86" s="88"/>
      <c r="H86" s="88"/>
      <c r="I86" s="88"/>
      <c r="J86" s="88"/>
      <c r="K86" s="88"/>
      <c r="L86" s="88"/>
      <c r="M86" s="88"/>
      <c r="N86" s="88"/>
      <c r="O86" s="88"/>
    </row>
    <row r="87" spans="1:15" x14ac:dyDescent="0.2">
      <c r="A87" s="88"/>
      <c r="B87" s="88"/>
      <c r="C87" s="88"/>
      <c r="D87" s="88"/>
      <c r="E87" s="88"/>
      <c r="F87" s="88"/>
      <c r="G87" s="88"/>
      <c r="H87" s="88"/>
      <c r="I87" s="88"/>
      <c r="J87" s="88"/>
      <c r="K87" s="88"/>
      <c r="L87" s="88"/>
      <c r="M87" s="88"/>
      <c r="N87" s="88"/>
      <c r="O87" s="88"/>
    </row>
    <row r="88" spans="1:15" x14ac:dyDescent="0.2">
      <c r="A88" s="88"/>
      <c r="B88" s="88"/>
      <c r="C88" s="88"/>
      <c r="D88" s="88"/>
      <c r="E88" s="88"/>
      <c r="F88" s="88"/>
      <c r="G88" s="88"/>
      <c r="H88" s="88"/>
      <c r="I88" s="88"/>
      <c r="J88" s="88"/>
      <c r="K88" s="88"/>
      <c r="L88" s="88"/>
      <c r="M88" s="88"/>
      <c r="N88" s="88"/>
      <c r="O88" s="88"/>
    </row>
    <row r="89" spans="1:15" ht="12.75" customHeight="1" x14ac:dyDescent="0.2">
      <c r="A89" s="88"/>
      <c r="B89" s="88" t="s">
        <v>106</v>
      </c>
      <c r="C89" s="88"/>
      <c r="D89" s="88"/>
      <c r="E89" s="88"/>
      <c r="F89" s="88"/>
      <c r="G89" s="88"/>
      <c r="H89" s="88"/>
      <c r="I89" s="88"/>
      <c r="J89" s="88"/>
      <c r="K89" s="88"/>
      <c r="L89" s="88"/>
      <c r="M89" s="88"/>
      <c r="N89" s="88"/>
      <c r="O89" s="88"/>
    </row>
    <row r="90" spans="1:15" x14ac:dyDescent="0.2">
      <c r="A90" s="88"/>
      <c r="B90" s="88" t="s">
        <v>107</v>
      </c>
      <c r="C90" s="88"/>
      <c r="D90" s="88"/>
      <c r="E90" s="88"/>
      <c r="F90" s="88"/>
      <c r="G90" s="88"/>
      <c r="H90" s="88"/>
      <c r="I90" s="88"/>
      <c r="J90" s="88"/>
      <c r="K90" s="88"/>
      <c r="L90" s="88"/>
      <c r="M90" s="88"/>
      <c r="N90" s="88"/>
      <c r="O90" s="88"/>
    </row>
    <row r="91" spans="1:15" x14ac:dyDescent="0.2">
      <c r="A91" s="88"/>
      <c r="B91" s="88" t="s">
        <v>108</v>
      </c>
      <c r="C91" s="88"/>
      <c r="D91" s="88"/>
      <c r="E91" s="88"/>
      <c r="F91" s="88"/>
      <c r="G91" s="88"/>
      <c r="H91" s="88"/>
      <c r="I91" s="88"/>
      <c r="J91" s="88"/>
      <c r="K91" s="88"/>
      <c r="L91" s="88"/>
      <c r="M91" s="88"/>
      <c r="N91" s="88"/>
      <c r="O91" s="88"/>
    </row>
    <row r="92" spans="1:15" x14ac:dyDescent="0.2">
      <c r="A92" s="88"/>
      <c r="B92" s="88"/>
      <c r="C92" s="88"/>
      <c r="D92" s="88"/>
      <c r="E92" s="88"/>
      <c r="F92" s="88"/>
      <c r="G92" s="88"/>
      <c r="H92" s="88"/>
      <c r="I92" s="88"/>
      <c r="J92" s="88"/>
      <c r="K92" s="88"/>
      <c r="L92" s="88"/>
      <c r="M92" s="88"/>
      <c r="N92" s="88"/>
      <c r="O92" s="88"/>
    </row>
    <row r="93" spans="1:15" x14ac:dyDescent="0.2">
      <c r="A93" s="88"/>
      <c r="B93" s="88" t="s">
        <v>109</v>
      </c>
      <c r="C93" s="88"/>
      <c r="D93" s="88"/>
      <c r="E93" s="88"/>
      <c r="F93" s="88"/>
      <c r="G93" s="88"/>
      <c r="H93" s="88"/>
      <c r="I93" s="88"/>
      <c r="J93" s="88"/>
      <c r="K93" s="88"/>
      <c r="L93" s="88"/>
      <c r="M93" s="88"/>
      <c r="N93" s="88"/>
      <c r="O93" s="88"/>
    </row>
    <row r="94" spans="1:15" x14ac:dyDescent="0.2">
      <c r="A94" s="88"/>
      <c r="B94" s="88"/>
      <c r="C94" s="88"/>
      <c r="D94" s="88"/>
      <c r="E94" s="88"/>
      <c r="F94" s="88"/>
      <c r="G94" s="88"/>
      <c r="H94" s="88"/>
      <c r="I94" s="88"/>
      <c r="J94" s="88"/>
      <c r="K94" s="88"/>
      <c r="L94" s="88"/>
      <c r="M94" s="88"/>
      <c r="N94" s="88"/>
      <c r="O94" s="88"/>
    </row>
    <row r="95" spans="1:15" x14ac:dyDescent="0.2">
      <c r="A95" s="88"/>
      <c r="B95" s="88" t="s">
        <v>110</v>
      </c>
      <c r="C95" s="88"/>
      <c r="D95" s="90">
        <v>1346038.49</v>
      </c>
      <c r="E95" s="88" t="s">
        <v>98</v>
      </c>
      <c r="F95" s="88"/>
      <c r="G95" s="88"/>
      <c r="H95" s="88"/>
      <c r="I95" s="88"/>
      <c r="J95" s="88"/>
      <c r="K95" s="88"/>
      <c r="L95" s="88"/>
      <c r="M95" s="88"/>
      <c r="N95" s="88"/>
      <c r="O95" s="88"/>
    </row>
    <row r="96" spans="1:15" x14ac:dyDescent="0.2">
      <c r="A96" s="88"/>
      <c r="B96" s="88"/>
      <c r="C96" s="88"/>
      <c r="D96" s="88"/>
      <c r="E96" s="88"/>
      <c r="F96" s="88"/>
      <c r="G96" s="88"/>
      <c r="H96" s="88"/>
      <c r="I96" s="88"/>
      <c r="J96" s="88"/>
      <c r="K96" s="88"/>
      <c r="L96" s="88"/>
      <c r="M96" s="88"/>
      <c r="N96" s="88"/>
      <c r="O96" s="88"/>
    </row>
    <row r="97" spans="1:15" x14ac:dyDescent="0.2">
      <c r="A97" s="88"/>
      <c r="B97" s="88"/>
      <c r="C97" s="88"/>
      <c r="D97" s="88"/>
      <c r="E97" s="88"/>
      <c r="F97" s="88"/>
      <c r="G97" s="88"/>
      <c r="H97" s="88"/>
      <c r="I97" s="88"/>
      <c r="J97" s="88"/>
      <c r="K97" s="88"/>
      <c r="L97" s="88"/>
      <c r="M97" s="88"/>
      <c r="N97" s="88"/>
      <c r="O97" s="88"/>
    </row>
    <row r="98" spans="1:15" x14ac:dyDescent="0.2">
      <c r="A98" s="88"/>
      <c r="B98" s="88"/>
      <c r="C98" s="88"/>
      <c r="D98" s="88"/>
      <c r="E98" s="88"/>
      <c r="F98" s="88"/>
      <c r="G98" s="88"/>
      <c r="H98" s="88"/>
      <c r="I98" s="88"/>
      <c r="J98" s="88"/>
      <c r="K98" s="88"/>
      <c r="L98" s="88"/>
      <c r="M98" s="88"/>
      <c r="N98" s="88"/>
      <c r="O98" s="88"/>
    </row>
    <row r="99" spans="1:15" x14ac:dyDescent="0.2">
      <c r="A99" s="88"/>
      <c r="B99" s="88"/>
      <c r="C99" s="88"/>
      <c r="D99" s="88"/>
      <c r="E99" s="88"/>
      <c r="F99" s="88"/>
      <c r="G99" s="88"/>
      <c r="H99" s="88"/>
      <c r="I99" s="88"/>
      <c r="J99" s="88"/>
      <c r="K99" s="88"/>
      <c r="L99" s="88"/>
      <c r="M99" s="88"/>
      <c r="N99" s="88"/>
      <c r="O99" s="88"/>
    </row>
    <row r="100" spans="1:15" x14ac:dyDescent="0.2">
      <c r="A100" s="88"/>
      <c r="B100" s="88"/>
      <c r="C100" s="88"/>
      <c r="D100" s="88"/>
      <c r="E100" s="88"/>
      <c r="F100" s="88"/>
      <c r="G100" s="88"/>
      <c r="H100" s="88"/>
      <c r="I100" s="88"/>
      <c r="J100" s="88"/>
      <c r="K100" s="88"/>
      <c r="L100" s="88"/>
      <c r="M100" s="88"/>
      <c r="N100" s="88"/>
      <c r="O100" s="88"/>
    </row>
    <row r="101" spans="1:15" x14ac:dyDescent="0.2">
      <c r="A101" s="88"/>
      <c r="B101" s="88"/>
      <c r="C101" s="88"/>
      <c r="D101" s="88"/>
      <c r="E101" s="88"/>
      <c r="F101" s="88"/>
      <c r="G101" s="88"/>
      <c r="H101" s="88"/>
      <c r="I101" s="88"/>
      <c r="J101" s="88"/>
      <c r="K101" s="88"/>
      <c r="L101" s="88"/>
      <c r="M101" s="88"/>
      <c r="N101" s="88"/>
      <c r="O101" s="88"/>
    </row>
    <row r="102" spans="1:15" x14ac:dyDescent="0.2">
      <c r="A102" s="88"/>
      <c r="B102" s="88"/>
      <c r="C102" s="88"/>
      <c r="D102" s="88"/>
      <c r="E102" s="88"/>
      <c r="F102" s="88"/>
      <c r="G102" s="88"/>
      <c r="H102" s="88"/>
      <c r="I102" s="88"/>
      <c r="J102" s="88"/>
      <c r="K102" s="88"/>
      <c r="L102" s="88"/>
      <c r="M102" s="88"/>
      <c r="N102" s="88"/>
      <c r="O102" s="88"/>
    </row>
    <row r="103" spans="1:15" x14ac:dyDescent="0.2">
      <c r="A103" s="88"/>
      <c r="B103" s="88"/>
      <c r="C103" s="88"/>
      <c r="D103" s="88"/>
      <c r="E103" s="88"/>
      <c r="F103" s="88"/>
      <c r="G103" s="88"/>
      <c r="H103" s="88"/>
      <c r="I103" s="88"/>
      <c r="J103" s="88"/>
      <c r="K103" s="88"/>
      <c r="L103" s="88"/>
      <c r="M103" s="88"/>
      <c r="N103" s="88"/>
      <c r="O103" s="88"/>
    </row>
    <row r="104" spans="1:15" x14ac:dyDescent="0.2">
      <c r="A104" s="88"/>
      <c r="B104" s="88"/>
      <c r="C104" s="88"/>
      <c r="D104" s="88"/>
      <c r="E104" s="88"/>
      <c r="F104" s="88"/>
      <c r="G104" s="88"/>
      <c r="H104" s="88"/>
      <c r="I104" s="88"/>
      <c r="J104" s="88"/>
      <c r="K104" s="88"/>
      <c r="L104" s="88"/>
      <c r="M104" s="88"/>
      <c r="N104" s="88"/>
      <c r="O104" s="88"/>
    </row>
    <row r="105" spans="1:15" x14ac:dyDescent="0.2">
      <c r="A105" s="88"/>
      <c r="B105" s="88" t="s">
        <v>111</v>
      </c>
      <c r="C105" s="88"/>
      <c r="D105" s="88"/>
      <c r="E105" s="88"/>
      <c r="F105" s="91">
        <v>-96187</v>
      </c>
      <c r="G105" s="88" t="s">
        <v>98</v>
      </c>
      <c r="H105" s="88"/>
      <c r="I105" s="88"/>
      <c r="J105" s="88"/>
      <c r="K105" s="88"/>
      <c r="L105" s="88"/>
      <c r="M105" s="88"/>
      <c r="N105" s="88"/>
      <c r="O105" s="88"/>
    </row>
    <row r="106" spans="1:15" x14ac:dyDescent="0.2">
      <c r="A106" s="88"/>
      <c r="B106" s="88"/>
      <c r="C106" s="88"/>
      <c r="D106" s="88"/>
      <c r="E106" s="88"/>
      <c r="F106" s="88"/>
      <c r="G106" s="88"/>
      <c r="H106" s="88"/>
      <c r="I106" s="88"/>
      <c r="J106" s="88"/>
      <c r="K106" s="88"/>
      <c r="L106" s="88"/>
      <c r="M106" s="88"/>
      <c r="N106" s="88"/>
      <c r="O106" s="88"/>
    </row>
    <row r="107" spans="1:15" x14ac:dyDescent="0.2">
      <c r="A107" s="88"/>
      <c r="B107" s="88"/>
      <c r="C107" s="88"/>
      <c r="D107" s="88"/>
      <c r="E107" s="88"/>
      <c r="F107" s="90"/>
      <c r="G107" s="88"/>
      <c r="H107" s="88"/>
      <c r="I107" s="88"/>
      <c r="J107" s="88"/>
      <c r="K107" s="88"/>
      <c r="L107" s="88"/>
      <c r="M107" s="88"/>
      <c r="N107" s="88"/>
      <c r="O107" s="88"/>
    </row>
    <row r="108" spans="1:15" x14ac:dyDescent="0.2">
      <c r="A108" s="88"/>
      <c r="B108" s="88"/>
      <c r="C108" s="88"/>
      <c r="D108" s="88"/>
      <c r="E108" s="88"/>
      <c r="F108" s="88"/>
      <c r="G108" s="88"/>
      <c r="H108" s="88"/>
      <c r="I108" s="88"/>
      <c r="J108" s="88"/>
      <c r="K108" s="88"/>
      <c r="L108" s="88"/>
      <c r="M108" s="88"/>
      <c r="N108" s="88"/>
      <c r="O108" s="88"/>
    </row>
    <row r="109" spans="1:15" x14ac:dyDescent="0.2">
      <c r="A109" s="88"/>
      <c r="B109" s="88"/>
      <c r="C109" s="88"/>
      <c r="D109" s="88"/>
      <c r="E109" s="88"/>
      <c r="F109" s="88"/>
      <c r="G109" s="88"/>
      <c r="H109" s="88"/>
      <c r="I109" s="88"/>
      <c r="J109" s="88"/>
      <c r="K109" s="88"/>
      <c r="L109" s="88"/>
      <c r="M109" s="88"/>
      <c r="N109" s="88"/>
      <c r="O109" s="88"/>
    </row>
    <row r="110" spans="1:15" x14ac:dyDescent="0.2">
      <c r="A110" s="88"/>
      <c r="B110" s="88"/>
      <c r="C110" s="88"/>
      <c r="D110" s="88"/>
      <c r="E110" s="88"/>
      <c r="F110" s="88"/>
      <c r="G110" s="88"/>
      <c r="H110" s="88"/>
      <c r="I110" s="88"/>
      <c r="J110" s="88"/>
      <c r="K110" s="88"/>
      <c r="L110" s="88"/>
      <c r="M110" s="88"/>
      <c r="N110" s="88"/>
      <c r="O110" s="88"/>
    </row>
    <row r="111" spans="1:15" x14ac:dyDescent="0.2">
      <c r="A111" s="88"/>
      <c r="B111" s="88"/>
      <c r="C111" s="88"/>
      <c r="D111" s="88"/>
      <c r="E111" s="88"/>
      <c r="F111" s="88"/>
      <c r="G111" s="88"/>
      <c r="H111" s="88"/>
      <c r="I111" s="88"/>
      <c r="J111" s="88"/>
      <c r="K111" s="88"/>
      <c r="L111" s="88"/>
      <c r="M111" s="88"/>
      <c r="N111" s="88"/>
      <c r="O111" s="88"/>
    </row>
    <row r="112" spans="1:15" x14ac:dyDescent="0.2">
      <c r="A112" s="88"/>
      <c r="B112" s="88"/>
      <c r="C112" s="88"/>
      <c r="D112" s="88"/>
      <c r="E112" s="88"/>
      <c r="F112" s="88"/>
      <c r="G112" s="88"/>
      <c r="H112" s="88"/>
      <c r="I112" s="88"/>
      <c r="J112" s="88"/>
      <c r="K112" s="88"/>
      <c r="L112" s="88"/>
      <c r="M112" s="88"/>
      <c r="N112" s="88"/>
      <c r="O112" s="88"/>
    </row>
    <row r="113" spans="1:15" x14ac:dyDescent="0.2">
      <c r="A113" s="88"/>
      <c r="B113" s="88"/>
      <c r="C113" s="88"/>
      <c r="D113" s="88"/>
      <c r="E113" s="88"/>
      <c r="F113" s="88"/>
      <c r="G113" s="88"/>
      <c r="H113" s="88"/>
      <c r="I113" s="88"/>
      <c r="J113" s="88"/>
      <c r="K113" s="88"/>
      <c r="L113" s="88"/>
      <c r="M113" s="88"/>
      <c r="N113" s="88"/>
      <c r="O113" s="88"/>
    </row>
    <row r="114" spans="1:15" x14ac:dyDescent="0.2">
      <c r="A114" s="88"/>
      <c r="B114" s="88"/>
      <c r="C114" s="88"/>
      <c r="D114" s="88"/>
      <c r="E114" s="88"/>
      <c r="F114" s="88"/>
      <c r="G114" s="88"/>
      <c r="H114" s="88"/>
      <c r="I114" s="88"/>
      <c r="J114" s="88"/>
      <c r="K114" s="88"/>
      <c r="L114" s="88"/>
      <c r="M114" s="88"/>
      <c r="N114" s="88"/>
      <c r="O114" s="88"/>
    </row>
    <row r="115" spans="1:15" x14ac:dyDescent="0.2">
      <c r="A115" s="88"/>
      <c r="B115" s="88"/>
      <c r="C115" s="88"/>
      <c r="D115" s="88"/>
      <c r="E115" s="88"/>
      <c r="F115" s="88"/>
      <c r="G115" s="88"/>
      <c r="H115" s="88"/>
      <c r="I115" s="88"/>
      <c r="J115" s="88"/>
      <c r="K115" s="88"/>
      <c r="L115" s="88"/>
      <c r="M115" s="88"/>
      <c r="N115" s="88"/>
      <c r="O115" s="88"/>
    </row>
    <row r="116" spans="1:15" x14ac:dyDescent="0.2">
      <c r="A116" s="88"/>
      <c r="B116" s="88"/>
      <c r="C116" s="88"/>
      <c r="D116" s="88"/>
      <c r="E116" s="88"/>
      <c r="F116" s="88"/>
      <c r="G116" s="88"/>
      <c r="H116" s="88"/>
      <c r="I116" s="88"/>
      <c r="J116" s="88"/>
      <c r="K116" s="88"/>
      <c r="L116" s="88"/>
      <c r="M116" s="88"/>
      <c r="N116" s="88"/>
      <c r="O116" s="88"/>
    </row>
    <row r="117" spans="1:15" x14ac:dyDescent="0.2">
      <c r="A117" s="88"/>
      <c r="B117" s="88"/>
      <c r="C117" s="88"/>
      <c r="D117" s="88"/>
      <c r="E117" s="88"/>
      <c r="F117" s="88"/>
      <c r="G117" s="88"/>
      <c r="H117" s="88"/>
      <c r="I117" s="88"/>
      <c r="J117" s="88"/>
      <c r="K117" s="88"/>
      <c r="L117" s="88"/>
      <c r="M117" s="88"/>
      <c r="N117" s="88"/>
      <c r="O117" s="88"/>
    </row>
    <row r="118" spans="1:15" x14ac:dyDescent="0.2">
      <c r="A118" s="88"/>
      <c r="B118" s="88"/>
      <c r="C118" s="88"/>
      <c r="D118" s="88"/>
      <c r="E118" s="88"/>
      <c r="F118" s="88"/>
      <c r="G118" s="88"/>
      <c r="H118" s="88"/>
      <c r="I118" s="88"/>
      <c r="J118" s="88"/>
      <c r="K118" s="88"/>
      <c r="L118" s="88"/>
      <c r="M118" s="88"/>
      <c r="N118" s="88"/>
      <c r="O118" s="88"/>
    </row>
    <row r="119" spans="1:15" x14ac:dyDescent="0.2">
      <c r="A119" s="88"/>
      <c r="B119" s="88"/>
      <c r="C119" s="88"/>
      <c r="D119" s="88"/>
      <c r="E119" s="88"/>
      <c r="F119" s="88"/>
      <c r="G119" s="88"/>
      <c r="H119" s="88"/>
      <c r="I119" s="88"/>
      <c r="J119" s="88"/>
      <c r="K119" s="88"/>
      <c r="L119" s="88"/>
      <c r="M119" s="88"/>
      <c r="N119" s="88"/>
      <c r="O119" s="88"/>
    </row>
    <row r="120" spans="1:15" x14ac:dyDescent="0.2">
      <c r="A120" s="88"/>
      <c r="B120" s="88"/>
      <c r="C120" s="88"/>
      <c r="D120" s="88"/>
      <c r="E120" s="88"/>
      <c r="F120" s="88"/>
      <c r="G120" s="88"/>
      <c r="H120" s="88"/>
      <c r="I120" s="88"/>
      <c r="J120" s="88"/>
      <c r="K120" s="88"/>
      <c r="L120" s="88"/>
      <c r="M120" s="88"/>
      <c r="N120" s="88"/>
      <c r="O120" s="88"/>
    </row>
    <row r="121" spans="1:15" x14ac:dyDescent="0.2">
      <c r="A121" s="88"/>
      <c r="B121" s="88"/>
      <c r="C121" s="88"/>
      <c r="D121" s="88"/>
      <c r="E121" s="88"/>
      <c r="F121" s="88"/>
      <c r="G121" s="88"/>
      <c r="H121" s="88"/>
      <c r="I121" s="88"/>
      <c r="J121" s="88"/>
      <c r="K121" s="88"/>
      <c r="L121" s="88"/>
      <c r="M121" s="88"/>
      <c r="N121" s="88"/>
      <c r="O121" s="88"/>
    </row>
    <row r="122" spans="1:15" x14ac:dyDescent="0.2">
      <c r="A122" s="88"/>
      <c r="B122" s="88"/>
      <c r="C122" s="88"/>
      <c r="D122" s="88"/>
      <c r="E122" s="88"/>
      <c r="F122" s="88"/>
      <c r="G122" s="88"/>
      <c r="H122" s="88"/>
      <c r="I122" s="88"/>
      <c r="J122" s="88"/>
      <c r="K122" s="88"/>
      <c r="L122" s="88"/>
      <c r="M122" s="88"/>
      <c r="N122" s="88"/>
      <c r="O122" s="88"/>
    </row>
    <row r="123" spans="1:15" x14ac:dyDescent="0.2">
      <c r="A123" s="88"/>
      <c r="B123" s="88"/>
      <c r="C123" s="88"/>
      <c r="D123" s="88"/>
      <c r="E123" s="88"/>
      <c r="F123" s="88"/>
      <c r="G123" s="88"/>
      <c r="H123" s="88"/>
      <c r="I123" s="88"/>
      <c r="J123" s="88"/>
      <c r="K123" s="88"/>
      <c r="L123" s="88"/>
      <c r="M123" s="88"/>
      <c r="N123" s="88"/>
      <c r="O123" s="88"/>
    </row>
    <row r="124" spans="1:15" x14ac:dyDescent="0.2">
      <c r="A124" s="88"/>
      <c r="B124" s="88"/>
      <c r="C124" s="88"/>
      <c r="D124" s="88"/>
      <c r="E124" s="88"/>
      <c r="F124" s="88"/>
      <c r="G124" s="88"/>
      <c r="H124" s="88"/>
      <c r="I124" s="88"/>
      <c r="J124" s="88"/>
      <c r="K124" s="88"/>
      <c r="L124" s="88"/>
      <c r="M124" s="88"/>
      <c r="N124" s="88"/>
      <c r="O124" s="88"/>
    </row>
    <row r="125" spans="1:15" x14ac:dyDescent="0.2">
      <c r="A125" s="88"/>
      <c r="B125" s="88"/>
      <c r="C125" s="88"/>
      <c r="D125" s="88"/>
      <c r="E125" s="88"/>
      <c r="F125" s="88"/>
      <c r="G125" s="88"/>
      <c r="H125" s="88"/>
      <c r="I125" s="88"/>
      <c r="J125" s="88"/>
      <c r="K125" s="88"/>
      <c r="L125" s="88"/>
      <c r="M125" s="88"/>
      <c r="N125" s="88"/>
      <c r="O125" s="88"/>
    </row>
    <row r="126" spans="1:15" x14ac:dyDescent="0.2">
      <c r="A126" s="88"/>
      <c r="B126" s="88"/>
      <c r="C126" s="88"/>
      <c r="D126" s="88"/>
      <c r="E126" s="88"/>
      <c r="F126" s="88"/>
      <c r="G126" s="88"/>
      <c r="H126" s="88"/>
      <c r="I126" s="88"/>
      <c r="J126" s="88"/>
      <c r="K126" s="88"/>
      <c r="L126" s="88"/>
      <c r="M126" s="88"/>
      <c r="N126" s="88"/>
      <c r="O126" s="88"/>
    </row>
    <row r="127" spans="1:15" x14ac:dyDescent="0.2">
      <c r="A127" s="88"/>
      <c r="B127" s="88"/>
      <c r="C127" s="88"/>
      <c r="D127" s="88"/>
      <c r="E127" s="88"/>
      <c r="F127" s="88"/>
      <c r="G127" s="88"/>
      <c r="H127" s="88"/>
      <c r="I127" s="88"/>
      <c r="J127" s="88"/>
      <c r="K127" s="88"/>
      <c r="L127" s="88"/>
      <c r="M127" s="88"/>
      <c r="N127" s="88"/>
      <c r="O127" s="88"/>
    </row>
    <row r="128" spans="1:15" x14ac:dyDescent="0.2">
      <c r="A128" s="88"/>
      <c r="B128" s="88"/>
      <c r="C128" s="88"/>
      <c r="D128" s="88"/>
      <c r="E128" s="88"/>
      <c r="F128" s="88"/>
      <c r="G128" s="88"/>
      <c r="H128" s="88"/>
      <c r="I128" s="88"/>
      <c r="J128" s="88"/>
      <c r="K128" s="88"/>
      <c r="L128" s="88"/>
      <c r="M128" s="88"/>
      <c r="N128" s="88"/>
      <c r="O128" s="88"/>
    </row>
    <row r="129" spans="1:15" x14ac:dyDescent="0.2">
      <c r="A129" s="88"/>
      <c r="B129" s="88"/>
      <c r="C129" s="88"/>
      <c r="D129" s="88"/>
      <c r="E129" s="88"/>
      <c r="F129" s="88"/>
      <c r="G129" s="88"/>
      <c r="H129" s="88"/>
      <c r="I129" s="88"/>
      <c r="J129" s="88"/>
      <c r="K129" s="88"/>
      <c r="L129" s="88"/>
      <c r="M129" s="88"/>
      <c r="N129" s="88"/>
      <c r="O129" s="88"/>
    </row>
    <row r="130" spans="1:15" x14ac:dyDescent="0.2">
      <c r="A130" s="88"/>
      <c r="B130" s="88"/>
      <c r="C130" s="88"/>
      <c r="D130" s="88"/>
      <c r="E130" s="88"/>
      <c r="F130" s="88"/>
      <c r="G130" s="88"/>
      <c r="H130" s="88"/>
      <c r="I130" s="88"/>
      <c r="J130" s="88"/>
      <c r="K130" s="88"/>
      <c r="L130" s="88"/>
      <c r="M130" s="88"/>
      <c r="N130" s="88"/>
      <c r="O130" s="88"/>
    </row>
    <row r="131" spans="1:15" x14ac:dyDescent="0.2">
      <c r="A131" s="88"/>
      <c r="B131" s="88"/>
      <c r="C131" s="88"/>
      <c r="D131" s="88"/>
      <c r="E131" s="88"/>
      <c r="F131" s="88"/>
      <c r="G131" s="88"/>
      <c r="H131" s="88"/>
      <c r="I131" s="88"/>
      <c r="J131" s="88"/>
      <c r="K131" s="88"/>
      <c r="L131" s="88"/>
      <c r="M131" s="88"/>
      <c r="N131" s="88"/>
      <c r="O131" s="88"/>
    </row>
    <row r="132" spans="1:15" x14ac:dyDescent="0.2">
      <c r="A132" s="88"/>
      <c r="B132" s="88"/>
      <c r="C132" s="88"/>
      <c r="D132" s="88"/>
      <c r="E132" s="88"/>
      <c r="F132" s="88"/>
      <c r="G132" s="88"/>
      <c r="H132" s="88"/>
      <c r="I132" s="88"/>
      <c r="J132" s="88"/>
      <c r="K132" s="88"/>
      <c r="L132" s="88"/>
      <c r="M132" s="88"/>
      <c r="N132" s="88"/>
      <c r="O132" s="88"/>
    </row>
    <row r="133" spans="1:15" x14ac:dyDescent="0.2">
      <c r="A133" s="88"/>
      <c r="B133" s="88"/>
      <c r="C133" s="88"/>
      <c r="D133" s="88"/>
      <c r="E133" s="88"/>
      <c r="F133" s="88"/>
      <c r="G133" s="88"/>
      <c r="H133" s="88"/>
      <c r="I133" s="88"/>
      <c r="J133" s="88"/>
      <c r="K133" s="88"/>
      <c r="L133" s="88"/>
      <c r="M133" s="88"/>
      <c r="N133" s="88"/>
      <c r="O133" s="88"/>
    </row>
    <row r="134" spans="1:15" x14ac:dyDescent="0.2">
      <c r="A134" s="88"/>
      <c r="B134" s="88"/>
      <c r="C134" s="88"/>
      <c r="D134" s="88"/>
      <c r="E134" s="88"/>
      <c r="F134" s="88"/>
      <c r="G134" s="88"/>
      <c r="H134" s="88"/>
      <c r="I134" s="88"/>
      <c r="J134" s="88"/>
      <c r="K134" s="88"/>
      <c r="L134" s="88"/>
      <c r="M134" s="88"/>
      <c r="N134" s="88"/>
      <c r="O134" s="88"/>
    </row>
    <row r="135" spans="1:15" x14ac:dyDescent="0.2">
      <c r="A135" s="88"/>
      <c r="B135" s="88"/>
      <c r="C135" s="88"/>
      <c r="D135" s="88"/>
      <c r="E135" s="88"/>
      <c r="F135" s="88"/>
      <c r="G135" s="88"/>
      <c r="H135" s="88"/>
      <c r="I135" s="88"/>
      <c r="J135" s="88"/>
      <c r="K135" s="88"/>
      <c r="L135" s="88"/>
      <c r="M135" s="88"/>
      <c r="N135" s="88"/>
      <c r="O135" s="88"/>
    </row>
    <row r="136" spans="1:15" x14ac:dyDescent="0.2">
      <c r="A136" s="88"/>
      <c r="B136" s="88"/>
      <c r="C136" s="88"/>
      <c r="D136" s="88"/>
      <c r="E136" s="88"/>
      <c r="F136" s="88"/>
      <c r="G136" s="88"/>
      <c r="H136" s="88"/>
      <c r="I136" s="88"/>
      <c r="J136" s="88"/>
      <c r="K136" s="88"/>
      <c r="L136" s="88"/>
      <c r="M136" s="88"/>
      <c r="N136" s="88"/>
      <c r="O136" s="88"/>
    </row>
    <row r="137" spans="1:15" x14ac:dyDescent="0.2">
      <c r="A137" s="88"/>
      <c r="B137" s="88"/>
      <c r="C137" s="88"/>
      <c r="D137" s="88"/>
      <c r="E137" s="88"/>
      <c r="F137" s="88"/>
      <c r="G137" s="88"/>
      <c r="H137" s="88"/>
      <c r="I137" s="88"/>
      <c r="J137" s="88"/>
      <c r="K137" s="88"/>
      <c r="L137" s="88"/>
      <c r="M137" s="88"/>
      <c r="N137" s="88"/>
      <c r="O137" s="88"/>
    </row>
    <row r="138" spans="1:15" x14ac:dyDescent="0.2">
      <c r="A138" s="88"/>
      <c r="B138" s="88"/>
      <c r="C138" s="88"/>
      <c r="D138" s="88"/>
      <c r="E138" s="88"/>
      <c r="F138" s="88"/>
      <c r="G138" s="88"/>
      <c r="H138" s="88"/>
      <c r="I138" s="88"/>
      <c r="J138" s="88"/>
      <c r="K138" s="88"/>
      <c r="L138" s="88"/>
      <c r="M138" s="88"/>
      <c r="N138" s="88"/>
      <c r="O138" s="88"/>
    </row>
    <row r="139" spans="1:15" x14ac:dyDescent="0.2">
      <c r="A139" s="88"/>
      <c r="B139" s="125" t="s">
        <v>112</v>
      </c>
      <c r="C139" s="125"/>
      <c r="D139" s="125"/>
      <c r="E139" s="91">
        <f>D95+F105</f>
        <v>1249851.49</v>
      </c>
      <c r="F139" s="88" t="s">
        <v>98</v>
      </c>
      <c r="G139" s="88"/>
      <c r="H139" s="88"/>
      <c r="I139" s="88"/>
      <c r="J139" s="88"/>
      <c r="K139" s="88"/>
      <c r="L139" s="88"/>
      <c r="M139" s="88"/>
      <c r="N139" s="88"/>
      <c r="O139" s="88"/>
    </row>
    <row r="140" spans="1:15" x14ac:dyDescent="0.2">
      <c r="A140" s="88"/>
      <c r="B140" s="125"/>
      <c r="C140" s="125"/>
      <c r="D140" s="125"/>
      <c r="E140" s="90"/>
      <c r="F140" s="88"/>
      <c r="G140" s="88"/>
      <c r="H140" s="88"/>
      <c r="I140" s="88"/>
      <c r="J140" s="88"/>
      <c r="K140" s="88"/>
      <c r="L140" s="88"/>
      <c r="M140" s="88"/>
      <c r="N140" s="88"/>
      <c r="O140" s="88"/>
    </row>
    <row r="141" spans="1:15" x14ac:dyDescent="0.2">
      <c r="A141" s="88"/>
      <c r="B141" s="88"/>
      <c r="C141" s="88"/>
      <c r="D141" s="88"/>
      <c r="E141" s="88"/>
      <c r="F141" s="88"/>
      <c r="G141" s="88"/>
      <c r="H141" s="88"/>
      <c r="I141" s="88"/>
      <c r="J141" s="88"/>
      <c r="K141" s="88"/>
      <c r="L141" s="88"/>
      <c r="M141" s="88"/>
      <c r="N141" s="88"/>
      <c r="O141" s="88"/>
    </row>
    <row r="142" spans="1:15" x14ac:dyDescent="0.2">
      <c r="A142" s="88"/>
      <c r="B142" s="88"/>
      <c r="C142" s="88"/>
      <c r="D142" s="88"/>
      <c r="E142" s="88"/>
      <c r="F142" s="88"/>
      <c r="G142" s="88"/>
      <c r="H142" s="88"/>
      <c r="I142" s="88"/>
      <c r="J142" s="88"/>
      <c r="K142" s="88"/>
      <c r="L142" s="88"/>
      <c r="M142" s="88"/>
      <c r="N142" s="88"/>
      <c r="O142" s="88"/>
    </row>
    <row r="143" spans="1:15" x14ac:dyDescent="0.2">
      <c r="A143" s="88"/>
      <c r="B143" s="88"/>
      <c r="C143" s="88"/>
      <c r="D143" s="88"/>
      <c r="E143" s="88"/>
      <c r="F143" s="88"/>
      <c r="G143" s="88"/>
      <c r="H143" s="88"/>
      <c r="I143" s="88"/>
      <c r="J143" s="88"/>
      <c r="K143" s="88"/>
      <c r="L143" s="88"/>
      <c r="M143" s="88"/>
      <c r="N143" s="88"/>
      <c r="O143" s="88"/>
    </row>
    <row r="144" spans="1:15" x14ac:dyDescent="0.2">
      <c r="A144" s="88"/>
      <c r="B144" s="88"/>
      <c r="C144" s="88"/>
      <c r="D144" s="88"/>
      <c r="E144" s="88"/>
      <c r="F144" s="88"/>
      <c r="G144" s="88"/>
      <c r="H144" s="88"/>
      <c r="I144" s="88"/>
      <c r="J144" s="88"/>
      <c r="K144" s="88"/>
      <c r="L144" s="88"/>
      <c r="M144" s="88"/>
      <c r="N144" s="88"/>
      <c r="O144" s="88"/>
    </row>
    <row r="145" spans="1:15" x14ac:dyDescent="0.2">
      <c r="A145" s="88"/>
      <c r="B145" s="88"/>
      <c r="C145" s="88"/>
      <c r="D145" s="88"/>
      <c r="E145" s="88"/>
      <c r="F145" s="88"/>
      <c r="G145" s="88"/>
      <c r="H145" s="88"/>
      <c r="I145" s="88"/>
      <c r="J145" s="88"/>
      <c r="K145" s="88"/>
      <c r="L145" s="88"/>
      <c r="M145" s="88"/>
      <c r="N145" s="88"/>
      <c r="O145" s="88"/>
    </row>
    <row r="146" spans="1:15" x14ac:dyDescent="0.2">
      <c r="A146" s="88"/>
      <c r="B146" s="88"/>
      <c r="C146" s="88"/>
      <c r="D146" s="88"/>
      <c r="E146" s="88"/>
      <c r="F146" s="88"/>
      <c r="G146" s="88"/>
      <c r="H146" s="88"/>
      <c r="I146" s="88"/>
      <c r="J146" s="88"/>
      <c r="K146" s="88"/>
      <c r="L146" s="88"/>
      <c r="M146" s="88"/>
      <c r="N146" s="88"/>
      <c r="O146" s="88"/>
    </row>
    <row r="147" spans="1:15" x14ac:dyDescent="0.2">
      <c r="A147" s="88"/>
      <c r="B147" s="88"/>
      <c r="C147" s="88"/>
      <c r="D147" s="88"/>
      <c r="E147" s="88"/>
      <c r="F147" s="88"/>
      <c r="G147" s="88"/>
      <c r="H147" s="88"/>
      <c r="I147" s="88"/>
      <c r="J147" s="88"/>
      <c r="K147" s="88"/>
      <c r="L147" s="88"/>
      <c r="M147" s="88"/>
      <c r="N147" s="88"/>
      <c r="O147" s="88"/>
    </row>
    <row r="148" spans="1:15" x14ac:dyDescent="0.2">
      <c r="A148" s="88"/>
      <c r="B148" s="88"/>
      <c r="C148" s="88"/>
      <c r="D148" s="88"/>
      <c r="E148" s="88"/>
      <c r="F148" s="88"/>
      <c r="G148" s="88"/>
      <c r="H148" s="88"/>
      <c r="I148" s="88"/>
      <c r="J148" s="88"/>
      <c r="K148" s="88"/>
      <c r="L148" s="88"/>
      <c r="M148" s="88"/>
      <c r="N148" s="88"/>
      <c r="O148" s="88"/>
    </row>
    <row r="149" spans="1:15" x14ac:dyDescent="0.2">
      <c r="A149" s="88"/>
      <c r="B149" s="88"/>
      <c r="C149" s="88"/>
      <c r="D149" s="88"/>
      <c r="E149" s="88"/>
      <c r="F149" s="88"/>
      <c r="G149" s="88"/>
      <c r="H149" s="88"/>
      <c r="I149" s="88"/>
      <c r="J149" s="88"/>
      <c r="K149" s="88"/>
      <c r="L149" s="88"/>
      <c r="M149" s="88"/>
      <c r="N149" s="88"/>
      <c r="O149" s="88"/>
    </row>
    <row r="150" spans="1:15" x14ac:dyDescent="0.2">
      <c r="A150" s="88"/>
      <c r="B150" s="88"/>
      <c r="C150" s="88"/>
      <c r="D150" s="88"/>
      <c r="E150" s="88"/>
      <c r="F150" s="88"/>
      <c r="G150" s="88"/>
      <c r="H150" s="88"/>
      <c r="I150" s="88"/>
      <c r="J150" s="88"/>
      <c r="K150" s="88"/>
      <c r="L150" s="88"/>
      <c r="M150" s="88"/>
      <c r="N150" s="88"/>
      <c r="O150" s="88"/>
    </row>
    <row r="151" spans="1:15" x14ac:dyDescent="0.2">
      <c r="A151" s="88"/>
      <c r="B151" s="88"/>
      <c r="C151" s="88"/>
      <c r="D151" s="88"/>
      <c r="E151" s="88"/>
      <c r="F151" s="88"/>
      <c r="G151" s="88"/>
      <c r="H151" s="88"/>
      <c r="I151" s="88"/>
      <c r="J151" s="88"/>
      <c r="K151" s="88"/>
      <c r="L151" s="88"/>
      <c r="M151" s="88"/>
      <c r="N151" s="88"/>
      <c r="O151" s="88"/>
    </row>
    <row r="152" spans="1:15" x14ac:dyDescent="0.2">
      <c r="A152" s="88"/>
      <c r="B152" s="88"/>
      <c r="C152" s="88"/>
      <c r="D152" s="88"/>
      <c r="E152" s="88"/>
      <c r="F152" s="88"/>
      <c r="G152" s="88"/>
      <c r="H152" s="88"/>
      <c r="I152" s="88"/>
      <c r="J152" s="88"/>
      <c r="K152" s="88"/>
      <c r="L152" s="88"/>
      <c r="M152" s="88"/>
      <c r="N152" s="88"/>
      <c r="O152" s="88"/>
    </row>
    <row r="153" spans="1:15" x14ac:dyDescent="0.2">
      <c r="A153" s="88"/>
      <c r="B153" s="88"/>
      <c r="C153" s="88"/>
      <c r="D153" s="88"/>
      <c r="E153" s="88"/>
      <c r="F153" s="88"/>
      <c r="G153" s="88"/>
      <c r="H153" s="88"/>
      <c r="I153" s="88"/>
      <c r="J153" s="88"/>
      <c r="K153" s="88"/>
      <c r="L153" s="88"/>
      <c r="M153" s="88"/>
      <c r="N153" s="88"/>
      <c r="O153" s="88"/>
    </row>
    <row r="154" spans="1:15" x14ac:dyDescent="0.2">
      <c r="A154" s="88"/>
      <c r="B154" s="88"/>
      <c r="C154" s="88"/>
      <c r="D154" s="88"/>
      <c r="E154" s="88"/>
      <c r="F154" s="88"/>
      <c r="G154" s="88"/>
      <c r="H154" s="88"/>
      <c r="I154" s="88"/>
      <c r="J154" s="88"/>
      <c r="K154" s="88"/>
      <c r="L154" s="88"/>
      <c r="M154" s="88"/>
      <c r="N154" s="88"/>
      <c r="O154" s="88"/>
    </row>
    <row r="155" spans="1:15" x14ac:dyDescent="0.2">
      <c r="A155" s="88"/>
      <c r="B155" s="88"/>
      <c r="C155" s="88"/>
      <c r="D155" s="88"/>
      <c r="E155" s="88"/>
      <c r="F155" s="88"/>
      <c r="G155" s="88"/>
      <c r="H155" s="88"/>
      <c r="I155" s="88"/>
      <c r="J155" s="88"/>
      <c r="K155" s="88"/>
      <c r="L155" s="88"/>
      <c r="M155" s="88"/>
      <c r="N155" s="88"/>
      <c r="O155" s="88"/>
    </row>
    <row r="156" spans="1:15" x14ac:dyDescent="0.2">
      <c r="A156" s="88"/>
      <c r="B156" s="88"/>
      <c r="C156" s="88"/>
      <c r="D156" s="88"/>
      <c r="E156" s="88"/>
      <c r="F156" s="88"/>
      <c r="G156" s="88"/>
      <c r="H156" s="88"/>
      <c r="I156" s="88"/>
      <c r="J156" s="88"/>
      <c r="K156" s="88"/>
      <c r="L156" s="88"/>
      <c r="M156" s="88"/>
      <c r="N156" s="88"/>
      <c r="O156" s="88"/>
    </row>
    <row r="157" spans="1:15" x14ac:dyDescent="0.2">
      <c r="A157" s="88"/>
      <c r="B157" s="88"/>
      <c r="C157" s="88"/>
      <c r="D157" s="88"/>
      <c r="E157" s="88"/>
      <c r="F157" s="88"/>
      <c r="G157" s="88"/>
      <c r="H157" s="88"/>
      <c r="I157" s="88"/>
      <c r="J157" s="88"/>
      <c r="K157" s="88"/>
      <c r="L157" s="88"/>
      <c r="M157" s="88"/>
      <c r="N157" s="88"/>
      <c r="O157" s="88"/>
    </row>
    <row r="158" spans="1:15" x14ac:dyDescent="0.2">
      <c r="A158" s="88"/>
      <c r="B158" s="88"/>
      <c r="C158" s="88"/>
      <c r="D158" s="88"/>
      <c r="E158" s="88"/>
      <c r="F158" s="88"/>
      <c r="G158" s="88"/>
      <c r="H158" s="88"/>
      <c r="I158" s="88"/>
      <c r="J158" s="88"/>
      <c r="K158" s="88"/>
      <c r="L158" s="88"/>
      <c r="M158" s="88"/>
      <c r="N158" s="88"/>
      <c r="O158" s="88"/>
    </row>
    <row r="159" spans="1:15" x14ac:dyDescent="0.2">
      <c r="A159" s="88"/>
      <c r="B159" s="88"/>
      <c r="C159" s="88"/>
      <c r="D159" s="88"/>
      <c r="E159" s="88"/>
      <c r="F159" s="88"/>
      <c r="G159" s="88"/>
      <c r="H159" s="88"/>
      <c r="I159" s="88"/>
      <c r="J159" s="88"/>
      <c r="K159" s="88"/>
      <c r="L159" s="88"/>
      <c r="M159" s="88"/>
      <c r="N159" s="88"/>
      <c r="O159" s="88"/>
    </row>
    <row r="160" spans="1:15" x14ac:dyDescent="0.2">
      <c r="A160" s="88"/>
      <c r="B160" s="88"/>
      <c r="C160" s="88"/>
      <c r="D160" s="88"/>
      <c r="E160" s="88"/>
      <c r="F160" s="88"/>
      <c r="G160" s="88"/>
      <c r="H160" s="88"/>
      <c r="I160" s="88"/>
      <c r="J160" s="88"/>
      <c r="K160" s="88"/>
      <c r="L160" s="88"/>
      <c r="M160" s="88"/>
      <c r="N160" s="88"/>
      <c r="O160" s="88"/>
    </row>
    <row r="161" spans="1:15" x14ac:dyDescent="0.2">
      <c r="A161" s="88"/>
      <c r="B161" s="88"/>
      <c r="C161" s="88"/>
      <c r="D161" s="88"/>
      <c r="E161" s="88"/>
      <c r="F161" s="88"/>
      <c r="G161" s="88"/>
      <c r="H161" s="88"/>
      <c r="I161" s="88"/>
      <c r="J161" s="88"/>
      <c r="K161" s="88"/>
      <c r="L161" s="88"/>
      <c r="M161" s="88"/>
      <c r="N161" s="88"/>
      <c r="O161" s="88"/>
    </row>
    <row r="162" spans="1:15" x14ac:dyDescent="0.2">
      <c r="A162" s="88"/>
      <c r="B162" s="88"/>
      <c r="C162" s="88"/>
      <c r="D162" s="88"/>
      <c r="E162" s="88"/>
      <c r="F162" s="88"/>
      <c r="G162" s="88"/>
      <c r="H162" s="88"/>
      <c r="I162" s="88"/>
      <c r="J162" s="88"/>
      <c r="K162" s="88"/>
      <c r="L162" s="88"/>
      <c r="M162" s="88"/>
      <c r="N162" s="88"/>
      <c r="O162" s="88"/>
    </row>
    <row r="163" spans="1:15" x14ac:dyDescent="0.2">
      <c r="A163" s="88"/>
      <c r="B163" s="88"/>
      <c r="C163" s="88"/>
      <c r="D163" s="88"/>
      <c r="E163" s="88"/>
      <c r="F163" s="88"/>
      <c r="G163" s="88"/>
      <c r="H163" s="88"/>
      <c r="I163" s="88"/>
      <c r="J163" s="88"/>
      <c r="K163" s="88"/>
      <c r="L163" s="88"/>
      <c r="M163" s="88"/>
      <c r="N163" s="88"/>
      <c r="O163" s="88"/>
    </row>
    <row r="164" spans="1:15" x14ac:dyDescent="0.2">
      <c r="A164" s="88"/>
      <c r="B164" s="88"/>
      <c r="C164" s="88"/>
      <c r="D164" s="88"/>
      <c r="E164" s="88"/>
      <c r="F164" s="88"/>
      <c r="G164" s="88"/>
      <c r="H164" s="88"/>
      <c r="I164" s="88"/>
      <c r="J164" s="88"/>
      <c r="K164" s="88"/>
      <c r="L164" s="88"/>
      <c r="M164" s="88"/>
      <c r="N164" s="88"/>
      <c r="O164" s="88"/>
    </row>
    <row r="165" spans="1:15" x14ac:dyDescent="0.2">
      <c r="A165" s="88"/>
      <c r="B165" s="88" t="s">
        <v>113</v>
      </c>
      <c r="C165" s="88"/>
      <c r="D165" s="88"/>
      <c r="E165" s="88"/>
      <c r="F165" s="88"/>
      <c r="G165" s="88"/>
      <c r="H165" s="88"/>
      <c r="I165" s="88"/>
      <c r="J165" s="88"/>
      <c r="K165" s="88"/>
      <c r="L165" s="88"/>
      <c r="M165" s="88"/>
      <c r="N165" s="88"/>
      <c r="O165" s="88"/>
    </row>
    <row r="166" spans="1:15" x14ac:dyDescent="0.2">
      <c r="A166" s="88"/>
      <c r="B166" s="88"/>
      <c r="C166" s="88"/>
      <c r="D166" s="88"/>
      <c r="E166" s="88"/>
      <c r="F166" s="88"/>
      <c r="G166" s="88"/>
      <c r="H166" s="88"/>
      <c r="I166" s="88"/>
      <c r="J166" s="88"/>
      <c r="K166" s="88"/>
      <c r="L166" s="88"/>
      <c r="M166" s="88"/>
      <c r="N166" s="88"/>
      <c r="O166" s="88"/>
    </row>
    <row r="167" spans="1:15" x14ac:dyDescent="0.2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</row>
    <row r="168" spans="1:15" x14ac:dyDescent="0.2">
      <c r="A168" s="9"/>
      <c r="B168" s="85" t="s">
        <v>118</v>
      </c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</row>
    <row r="169" spans="1:15" x14ac:dyDescent="0.2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</row>
    <row r="170" spans="1:15" ht="78" customHeight="1" x14ac:dyDescent="0.2">
      <c r="A170" s="9"/>
      <c r="B170" s="123" t="s">
        <v>116</v>
      </c>
      <c r="C170" s="123"/>
      <c r="D170" s="123"/>
      <c r="E170" s="123"/>
      <c r="F170" s="123"/>
      <c r="G170" s="123"/>
      <c r="H170" s="123"/>
      <c r="I170" s="123"/>
      <c r="J170" s="9"/>
      <c r="K170" s="9"/>
      <c r="L170" s="9"/>
      <c r="M170" s="9"/>
      <c r="N170" s="9"/>
      <c r="O170" s="9"/>
    </row>
    <row r="171" spans="1:15" x14ac:dyDescent="0.2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</row>
    <row r="172" spans="1:15" x14ac:dyDescent="0.2">
      <c r="A172" s="9"/>
      <c r="B172" s="9" t="s">
        <v>114</v>
      </c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</row>
    <row r="173" spans="1:15" x14ac:dyDescent="0.2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</row>
    <row r="174" spans="1:15" x14ac:dyDescent="0.2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</row>
    <row r="175" spans="1:15" x14ac:dyDescent="0.2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</row>
    <row r="176" spans="1:15" x14ac:dyDescent="0.2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</row>
    <row r="177" spans="1:15" x14ac:dyDescent="0.2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</row>
    <row r="178" spans="1:15" x14ac:dyDescent="0.2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</row>
    <row r="179" spans="1:15" x14ac:dyDescent="0.2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</row>
    <row r="180" spans="1:15" x14ac:dyDescent="0.2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</row>
    <row r="181" spans="1:15" x14ac:dyDescent="0.2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</row>
    <row r="182" spans="1:15" x14ac:dyDescent="0.2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</row>
    <row r="183" spans="1:15" x14ac:dyDescent="0.2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</row>
    <row r="184" spans="1:15" x14ac:dyDescent="0.2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</row>
    <row r="185" spans="1:15" x14ac:dyDescent="0.2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</row>
    <row r="186" spans="1:15" x14ac:dyDescent="0.2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</row>
    <row r="187" spans="1:15" x14ac:dyDescent="0.2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</row>
    <row r="188" spans="1:15" x14ac:dyDescent="0.2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</row>
    <row r="189" spans="1:15" x14ac:dyDescent="0.2">
      <c r="A189" s="9"/>
      <c r="B189" s="9" t="s">
        <v>115</v>
      </c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</row>
    <row r="190" spans="1:15" x14ac:dyDescent="0.2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</row>
    <row r="191" spans="1:15" x14ac:dyDescent="0.2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</row>
    <row r="192" spans="1:15" x14ac:dyDescent="0.2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</row>
    <row r="193" spans="1:15" x14ac:dyDescent="0.2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</row>
    <row r="194" spans="1:15" x14ac:dyDescent="0.2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</row>
    <row r="195" spans="1:15" x14ac:dyDescent="0.2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</row>
    <row r="196" spans="1:15" x14ac:dyDescent="0.2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</row>
    <row r="197" spans="1:15" x14ac:dyDescent="0.2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</row>
    <row r="198" spans="1:15" x14ac:dyDescent="0.2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</row>
    <row r="199" spans="1:15" x14ac:dyDescent="0.2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</row>
    <row r="200" spans="1:15" x14ac:dyDescent="0.2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</row>
    <row r="201" spans="1:15" x14ac:dyDescent="0.2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</row>
    <row r="202" spans="1:15" x14ac:dyDescent="0.2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</row>
    <row r="203" spans="1:15" x14ac:dyDescent="0.2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</row>
    <row r="204" spans="1:15" x14ac:dyDescent="0.2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</row>
    <row r="205" spans="1:15" x14ac:dyDescent="0.2">
      <c r="A205" s="9"/>
      <c r="B205" s="9" t="s">
        <v>119</v>
      </c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</row>
    <row r="206" spans="1:15" x14ac:dyDescent="0.2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</row>
    <row r="207" spans="1:15" x14ac:dyDescent="0.2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</row>
    <row r="208" spans="1:15" x14ac:dyDescent="0.2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</row>
    <row r="209" spans="1:15" x14ac:dyDescent="0.2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</row>
    <row r="210" spans="1:15" x14ac:dyDescent="0.2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</row>
    <row r="211" spans="1:15" x14ac:dyDescent="0.2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</row>
    <row r="212" spans="1:15" x14ac:dyDescent="0.2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</row>
    <row r="213" spans="1:15" x14ac:dyDescent="0.2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</row>
    <row r="214" spans="1:15" x14ac:dyDescent="0.2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</row>
    <row r="215" spans="1:15" x14ac:dyDescent="0.2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</row>
    <row r="216" spans="1:15" x14ac:dyDescent="0.2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</row>
    <row r="217" spans="1:15" x14ac:dyDescent="0.2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</row>
    <row r="218" spans="1:15" x14ac:dyDescent="0.2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</row>
    <row r="219" spans="1:15" x14ac:dyDescent="0.2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</row>
    <row r="220" spans="1:15" x14ac:dyDescent="0.2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</row>
    <row r="221" spans="1:15" x14ac:dyDescent="0.2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</row>
    <row r="222" spans="1:15" x14ac:dyDescent="0.2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</row>
    <row r="223" spans="1:15" x14ac:dyDescent="0.2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</row>
    <row r="224" spans="1:15" x14ac:dyDescent="0.2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</row>
    <row r="225" spans="1:15" x14ac:dyDescent="0.2">
      <c r="A225" s="9"/>
      <c r="B225" s="9" t="s">
        <v>117</v>
      </c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</row>
    <row r="226" spans="1:15" x14ac:dyDescent="0.2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</row>
    <row r="227" spans="1:15" x14ac:dyDescent="0.2">
      <c r="A227" s="88"/>
      <c r="B227" s="88"/>
      <c r="C227" s="88"/>
      <c r="D227" s="88"/>
      <c r="E227" s="88"/>
      <c r="F227" s="88"/>
      <c r="G227" s="88"/>
      <c r="H227" s="88"/>
      <c r="I227" s="88"/>
      <c r="J227" s="88"/>
      <c r="K227" s="88"/>
      <c r="L227" s="88"/>
      <c r="M227" s="88"/>
      <c r="N227" s="88"/>
      <c r="O227" s="88"/>
    </row>
    <row r="228" spans="1:15" x14ac:dyDescent="0.2">
      <c r="A228" s="88"/>
      <c r="B228" s="89" t="s">
        <v>120</v>
      </c>
      <c r="C228" s="88"/>
      <c r="D228" s="88"/>
      <c r="E228" s="88"/>
      <c r="F228" s="88"/>
      <c r="G228" s="88"/>
      <c r="H228" s="88"/>
      <c r="I228" s="88"/>
      <c r="J228" s="88"/>
      <c r="K228" s="88"/>
      <c r="L228" s="88"/>
      <c r="M228" s="88"/>
      <c r="N228" s="88"/>
      <c r="O228" s="88"/>
    </row>
    <row r="229" spans="1:15" x14ac:dyDescent="0.2">
      <c r="A229" s="88"/>
      <c r="B229" s="88"/>
      <c r="C229" s="88"/>
      <c r="D229" s="88"/>
      <c r="E229" s="88"/>
      <c r="F229" s="88"/>
      <c r="G229" s="88"/>
      <c r="H229" s="88"/>
      <c r="I229" s="88"/>
      <c r="J229" s="88"/>
      <c r="K229" s="88"/>
      <c r="L229" s="88"/>
      <c r="M229" s="88"/>
      <c r="N229" s="88"/>
      <c r="O229" s="88"/>
    </row>
    <row r="230" spans="1:15" ht="24.75" customHeight="1" x14ac:dyDescent="0.2">
      <c r="A230" s="88"/>
      <c r="B230" s="122" t="s">
        <v>121</v>
      </c>
      <c r="C230" s="122"/>
      <c r="D230" s="122"/>
      <c r="E230" s="122"/>
      <c r="F230" s="122"/>
      <c r="G230" s="122"/>
      <c r="H230" s="122"/>
      <c r="I230" s="122"/>
      <c r="J230" s="88"/>
      <c r="K230" s="88"/>
      <c r="L230" s="88"/>
      <c r="M230" s="88"/>
      <c r="N230" s="88"/>
      <c r="O230" s="88"/>
    </row>
    <row r="231" spans="1:15" x14ac:dyDescent="0.2">
      <c r="A231" s="88"/>
      <c r="B231" s="88"/>
      <c r="C231" s="88"/>
      <c r="D231" s="88"/>
      <c r="E231" s="88"/>
      <c r="F231" s="88"/>
      <c r="G231" s="88"/>
      <c r="H231" s="88"/>
      <c r="I231" s="88"/>
      <c r="J231" s="88"/>
      <c r="K231" s="88"/>
      <c r="L231" s="88"/>
      <c r="M231" s="88"/>
      <c r="N231" s="88"/>
      <c r="O231" s="88"/>
    </row>
    <row r="232" spans="1:15" x14ac:dyDescent="0.2">
      <c r="A232" s="88"/>
      <c r="B232" s="88"/>
      <c r="C232" s="88"/>
      <c r="D232" s="88"/>
      <c r="E232" s="88"/>
      <c r="F232" s="88"/>
      <c r="G232" s="88"/>
      <c r="H232" s="88"/>
      <c r="I232" s="88"/>
      <c r="J232" s="88"/>
      <c r="K232" s="88"/>
      <c r="L232" s="88"/>
      <c r="M232" s="88"/>
      <c r="N232" s="88"/>
      <c r="O232" s="88"/>
    </row>
    <row r="233" spans="1:15" x14ac:dyDescent="0.2">
      <c r="A233" s="88"/>
      <c r="B233" s="88"/>
      <c r="C233" s="88"/>
      <c r="D233" s="88"/>
      <c r="E233" s="88"/>
      <c r="F233" s="88"/>
      <c r="G233" s="88"/>
      <c r="H233" s="88"/>
      <c r="I233" s="88"/>
      <c r="J233" s="88"/>
      <c r="K233" s="88"/>
      <c r="L233" s="88"/>
      <c r="M233" s="88"/>
      <c r="N233" s="88"/>
      <c r="O233" s="88"/>
    </row>
    <row r="234" spans="1:15" x14ac:dyDescent="0.2">
      <c r="A234" s="88"/>
      <c r="B234" s="88"/>
      <c r="C234" s="88"/>
      <c r="D234" s="88"/>
      <c r="E234" s="88"/>
      <c r="F234" s="88"/>
      <c r="G234" s="88"/>
      <c r="H234" s="88"/>
      <c r="I234" s="88"/>
      <c r="J234" s="88"/>
      <c r="K234" s="88"/>
      <c r="L234" s="88"/>
      <c r="M234" s="88"/>
      <c r="N234" s="88"/>
      <c r="O234" s="88"/>
    </row>
    <row r="235" spans="1:15" x14ac:dyDescent="0.2">
      <c r="A235" s="88"/>
      <c r="B235" s="88"/>
      <c r="C235" s="88"/>
      <c r="D235" s="88"/>
      <c r="E235" s="88"/>
      <c r="F235" s="88"/>
      <c r="G235" s="88"/>
      <c r="H235" s="88"/>
      <c r="I235" s="88"/>
      <c r="J235" s="88"/>
      <c r="K235" s="88"/>
      <c r="L235" s="88"/>
      <c r="M235" s="88"/>
      <c r="N235" s="88"/>
      <c r="O235" s="88"/>
    </row>
    <row r="236" spans="1:15" x14ac:dyDescent="0.2">
      <c r="A236" s="88"/>
      <c r="B236" s="88"/>
      <c r="C236" s="88"/>
      <c r="D236" s="88"/>
      <c r="E236" s="88"/>
      <c r="F236" s="88"/>
      <c r="G236" s="88"/>
      <c r="H236" s="88"/>
      <c r="I236" s="88"/>
      <c r="J236" s="88"/>
      <c r="K236" s="88"/>
      <c r="L236" s="88"/>
      <c r="M236" s="88"/>
      <c r="N236" s="88"/>
      <c r="O236" s="88"/>
    </row>
    <row r="237" spans="1:15" x14ac:dyDescent="0.2">
      <c r="A237" s="88"/>
      <c r="B237" s="88"/>
      <c r="C237" s="88"/>
      <c r="D237" s="88"/>
      <c r="E237" s="88"/>
      <c r="F237" s="88"/>
      <c r="G237" s="88"/>
      <c r="H237" s="88"/>
      <c r="I237" s="88"/>
      <c r="J237" s="88"/>
      <c r="K237" s="88"/>
      <c r="L237" s="88"/>
      <c r="M237" s="88"/>
      <c r="N237" s="88"/>
      <c r="O237" s="88"/>
    </row>
    <row r="238" spans="1:15" x14ac:dyDescent="0.2">
      <c r="A238" s="88"/>
      <c r="B238" s="88"/>
      <c r="C238" s="88"/>
      <c r="D238" s="88"/>
      <c r="E238" s="88"/>
      <c r="F238" s="88"/>
      <c r="G238" s="88"/>
      <c r="H238" s="88"/>
      <c r="I238" s="88"/>
      <c r="J238" s="88"/>
      <c r="K238" s="88"/>
      <c r="L238" s="88"/>
      <c r="M238" s="88"/>
      <c r="N238" s="88"/>
      <c r="O238" s="88"/>
    </row>
    <row r="239" spans="1:15" x14ac:dyDescent="0.2">
      <c r="A239" s="88"/>
      <c r="B239" s="88"/>
      <c r="C239" s="88"/>
      <c r="D239" s="88"/>
      <c r="E239" s="88"/>
      <c r="F239" s="88"/>
      <c r="G239" s="88"/>
      <c r="H239" s="88"/>
      <c r="I239" s="88"/>
      <c r="J239" s="88"/>
      <c r="K239" s="88"/>
      <c r="L239" s="88"/>
      <c r="M239" s="88"/>
      <c r="N239" s="88"/>
      <c r="O239" s="88"/>
    </row>
    <row r="240" spans="1:15" x14ac:dyDescent="0.2">
      <c r="A240" s="88"/>
      <c r="B240" s="88"/>
      <c r="C240" s="88"/>
      <c r="D240" s="88"/>
      <c r="E240" s="88"/>
      <c r="F240" s="88"/>
      <c r="G240" s="88"/>
      <c r="H240" s="88"/>
      <c r="I240" s="88"/>
      <c r="J240" s="88"/>
      <c r="K240" s="88"/>
      <c r="L240" s="88"/>
      <c r="M240" s="88"/>
      <c r="N240" s="88"/>
      <c r="O240" s="88"/>
    </row>
    <row r="241" spans="1:15" x14ac:dyDescent="0.2">
      <c r="A241" s="88"/>
      <c r="B241" s="88"/>
      <c r="C241" s="88"/>
      <c r="D241" s="88"/>
      <c r="E241" s="88"/>
      <c r="F241" s="88"/>
      <c r="G241" s="88"/>
      <c r="H241" s="88"/>
      <c r="I241" s="88"/>
      <c r="J241" s="88"/>
      <c r="K241" s="88"/>
      <c r="L241" s="88"/>
      <c r="M241" s="88"/>
      <c r="N241" s="88"/>
      <c r="O241" s="88"/>
    </row>
    <row r="242" spans="1:15" x14ac:dyDescent="0.2">
      <c r="A242" s="88"/>
      <c r="B242" s="88"/>
      <c r="C242" s="88"/>
      <c r="D242" s="88"/>
      <c r="E242" s="88"/>
      <c r="F242" s="88"/>
      <c r="G242" s="88"/>
      <c r="H242" s="88"/>
      <c r="I242" s="88"/>
      <c r="J242" s="88"/>
      <c r="K242" s="88"/>
      <c r="L242" s="88"/>
      <c r="M242" s="88"/>
      <c r="N242" s="88"/>
      <c r="O242" s="88"/>
    </row>
    <row r="243" spans="1:15" ht="42" customHeight="1" x14ac:dyDescent="0.2">
      <c r="A243" s="88"/>
      <c r="B243" s="122" t="s">
        <v>217</v>
      </c>
      <c r="C243" s="122"/>
      <c r="D243" s="122"/>
      <c r="E243" s="122"/>
      <c r="F243" s="122"/>
      <c r="G243" s="122"/>
      <c r="H243" s="122"/>
      <c r="I243" s="122"/>
      <c r="J243" s="88"/>
      <c r="K243" s="88"/>
      <c r="L243" s="88"/>
      <c r="M243" s="88"/>
      <c r="N243" s="88"/>
      <c r="O243" s="88"/>
    </row>
    <row r="244" spans="1:15" x14ac:dyDescent="0.2">
      <c r="A244" s="88"/>
      <c r="B244" s="88"/>
      <c r="C244" s="88"/>
      <c r="D244" s="88"/>
      <c r="E244" s="88"/>
      <c r="F244" s="88"/>
      <c r="G244" s="88"/>
      <c r="H244" s="88"/>
      <c r="I244" s="88"/>
      <c r="J244" s="88"/>
      <c r="K244" s="88"/>
      <c r="L244" s="88"/>
      <c r="M244" s="88"/>
      <c r="N244" s="88"/>
      <c r="O244" s="88"/>
    </row>
    <row r="245" spans="1:15" x14ac:dyDescent="0.2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</row>
    <row r="246" spans="1:15" x14ac:dyDescent="0.2">
      <c r="A246" s="9"/>
      <c r="B246" s="85" t="s">
        <v>70</v>
      </c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</row>
    <row r="247" spans="1:15" x14ac:dyDescent="0.2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</row>
    <row r="248" spans="1:15" x14ac:dyDescent="0.2">
      <c r="A248" s="9"/>
      <c r="B248" s="9" t="s">
        <v>122</v>
      </c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</row>
    <row r="249" spans="1:15" x14ac:dyDescent="0.2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</row>
    <row r="250" spans="1:15" x14ac:dyDescent="0.2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</row>
    <row r="251" spans="1:15" x14ac:dyDescent="0.2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</row>
    <row r="252" spans="1:15" x14ac:dyDescent="0.2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</row>
    <row r="253" spans="1:15" x14ac:dyDescent="0.2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</row>
    <row r="254" spans="1:15" x14ac:dyDescent="0.2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</row>
    <row r="255" spans="1:15" x14ac:dyDescent="0.2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</row>
    <row r="256" spans="1:15" x14ac:dyDescent="0.2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</row>
    <row r="257" spans="1:15" x14ac:dyDescent="0.2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</row>
    <row r="258" spans="1:15" x14ac:dyDescent="0.2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</row>
    <row r="259" spans="1:15" x14ac:dyDescent="0.2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</row>
    <row r="260" spans="1:15" x14ac:dyDescent="0.2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</row>
    <row r="261" spans="1:15" x14ac:dyDescent="0.2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</row>
    <row r="262" spans="1:15" x14ac:dyDescent="0.2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</row>
    <row r="263" spans="1:15" x14ac:dyDescent="0.2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</row>
    <row r="264" spans="1:15" x14ac:dyDescent="0.2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</row>
    <row r="265" spans="1:15" x14ac:dyDescent="0.2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</row>
    <row r="266" spans="1:15" x14ac:dyDescent="0.2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</row>
    <row r="267" spans="1:15" x14ac:dyDescent="0.2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</row>
    <row r="268" spans="1:15" x14ac:dyDescent="0.2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</row>
    <row r="269" spans="1:15" x14ac:dyDescent="0.2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</row>
    <row r="270" spans="1:15" x14ac:dyDescent="0.2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</row>
    <row r="271" spans="1:15" x14ac:dyDescent="0.2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</row>
    <row r="272" spans="1:15" x14ac:dyDescent="0.2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</row>
    <row r="273" spans="1:15" x14ac:dyDescent="0.2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</row>
    <row r="274" spans="1:15" x14ac:dyDescent="0.2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</row>
    <row r="275" spans="1:15" x14ac:dyDescent="0.2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</row>
    <row r="276" spans="1:15" x14ac:dyDescent="0.2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</row>
    <row r="277" spans="1:15" x14ac:dyDescent="0.2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</row>
    <row r="278" spans="1:15" x14ac:dyDescent="0.2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</row>
    <row r="279" spans="1:15" x14ac:dyDescent="0.2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</row>
    <row r="280" spans="1:15" x14ac:dyDescent="0.2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</row>
    <row r="281" spans="1:15" x14ac:dyDescent="0.2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</row>
    <row r="282" spans="1:15" x14ac:dyDescent="0.2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</row>
    <row r="283" spans="1:15" x14ac:dyDescent="0.2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</row>
    <row r="284" spans="1:15" x14ac:dyDescent="0.2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</row>
    <row r="285" spans="1:15" x14ac:dyDescent="0.2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</row>
    <row r="286" spans="1:15" x14ac:dyDescent="0.2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</row>
    <row r="287" spans="1:15" x14ac:dyDescent="0.2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</row>
    <row r="288" spans="1:15" x14ac:dyDescent="0.2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</row>
    <row r="289" spans="1:15" x14ac:dyDescent="0.2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</row>
    <row r="290" spans="1:15" x14ac:dyDescent="0.2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</row>
    <row r="291" spans="1:15" x14ac:dyDescent="0.2">
      <c r="A291" s="9"/>
      <c r="B291" s="9" t="s">
        <v>123</v>
      </c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</row>
    <row r="292" spans="1:15" x14ac:dyDescent="0.2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</row>
    <row r="293" spans="1:15" x14ac:dyDescent="0.2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</row>
    <row r="294" spans="1:15" x14ac:dyDescent="0.2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</row>
    <row r="295" spans="1:15" x14ac:dyDescent="0.2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</row>
    <row r="296" spans="1:15" x14ac:dyDescent="0.2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</row>
    <row r="297" spans="1:15" x14ac:dyDescent="0.2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</row>
    <row r="298" spans="1:15" x14ac:dyDescent="0.2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</row>
    <row r="299" spans="1:15" x14ac:dyDescent="0.2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</row>
    <row r="300" spans="1:15" x14ac:dyDescent="0.2">
      <c r="A300" s="9"/>
      <c r="B300" s="9" t="s">
        <v>124</v>
      </c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</row>
    <row r="301" spans="1:15" x14ac:dyDescent="0.2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</row>
    <row r="302" spans="1:15" x14ac:dyDescent="0.2">
      <c r="A302" s="88"/>
      <c r="B302" s="88"/>
      <c r="C302" s="88"/>
      <c r="D302" s="88"/>
      <c r="E302" s="88"/>
      <c r="F302" s="88"/>
      <c r="G302" s="88"/>
      <c r="H302" s="88"/>
      <c r="I302" s="88"/>
      <c r="J302" s="88"/>
      <c r="K302" s="88"/>
      <c r="L302" s="88"/>
      <c r="M302" s="88"/>
      <c r="N302" s="88"/>
      <c r="O302" s="88"/>
    </row>
    <row r="303" spans="1:15" x14ac:dyDescent="0.2">
      <c r="A303" s="88"/>
      <c r="B303" s="89" t="s">
        <v>71</v>
      </c>
      <c r="C303" s="88"/>
      <c r="D303" s="88"/>
      <c r="E303" s="88"/>
      <c r="F303" s="88"/>
      <c r="G303" s="88"/>
      <c r="H303" s="88"/>
      <c r="I303" s="88"/>
      <c r="J303" s="88"/>
      <c r="K303" s="88"/>
      <c r="L303" s="88"/>
      <c r="M303" s="88"/>
      <c r="N303" s="88"/>
      <c r="O303" s="88"/>
    </row>
    <row r="304" spans="1:15" x14ac:dyDescent="0.2">
      <c r="A304" s="88"/>
      <c r="B304" s="88"/>
      <c r="C304" s="88"/>
      <c r="D304" s="88"/>
      <c r="E304" s="88"/>
      <c r="F304" s="88"/>
      <c r="G304" s="88"/>
      <c r="H304" s="88"/>
      <c r="I304" s="88"/>
      <c r="J304" s="88"/>
      <c r="K304" s="88"/>
      <c r="L304" s="88"/>
      <c r="M304" s="88"/>
      <c r="N304" s="88"/>
      <c r="O304" s="88"/>
    </row>
    <row r="305" spans="1:15" x14ac:dyDescent="0.2">
      <c r="A305" s="88"/>
      <c r="B305" s="88" t="s">
        <v>218</v>
      </c>
      <c r="C305" s="88"/>
      <c r="D305" s="88"/>
      <c r="E305" s="88"/>
      <c r="F305" s="88"/>
      <c r="G305" s="88"/>
      <c r="H305" s="88"/>
      <c r="I305" s="88"/>
      <c r="J305" s="88"/>
      <c r="K305" s="88"/>
      <c r="L305" s="88"/>
      <c r="M305" s="88"/>
      <c r="N305" s="88"/>
      <c r="O305" s="88"/>
    </row>
    <row r="306" spans="1:15" x14ac:dyDescent="0.2">
      <c r="A306" s="88"/>
      <c r="B306" s="88"/>
      <c r="C306" s="88"/>
      <c r="D306" s="88"/>
      <c r="E306" s="88"/>
      <c r="F306" s="88"/>
      <c r="G306" s="88"/>
      <c r="H306" s="88"/>
      <c r="I306" s="88"/>
      <c r="J306" s="88"/>
      <c r="K306" s="88"/>
      <c r="L306" s="88"/>
      <c r="M306" s="88"/>
      <c r="N306" s="88"/>
      <c r="O306" s="88"/>
    </row>
    <row r="307" spans="1:15" x14ac:dyDescent="0.2">
      <c r="A307" s="88"/>
      <c r="B307" s="88"/>
      <c r="C307" s="88"/>
      <c r="D307" s="88"/>
      <c r="E307" s="88"/>
      <c r="F307" s="88"/>
      <c r="G307" s="88"/>
      <c r="H307" s="88"/>
      <c r="I307" s="88"/>
      <c r="J307" s="88"/>
      <c r="K307" s="88"/>
      <c r="L307" s="88"/>
      <c r="M307" s="88"/>
      <c r="N307" s="88"/>
      <c r="O307" s="88"/>
    </row>
    <row r="308" spans="1:15" x14ac:dyDescent="0.2">
      <c r="A308" s="88"/>
      <c r="B308" s="88"/>
      <c r="C308" s="88"/>
      <c r="D308" s="88"/>
      <c r="E308" s="88"/>
      <c r="F308" s="88"/>
      <c r="G308" s="88"/>
      <c r="H308" s="88"/>
      <c r="I308" s="88"/>
      <c r="J308" s="88"/>
      <c r="K308" s="88"/>
      <c r="L308" s="88"/>
      <c r="M308" s="88"/>
      <c r="N308" s="88"/>
      <c r="O308" s="88"/>
    </row>
    <row r="309" spans="1:15" x14ac:dyDescent="0.2">
      <c r="A309" s="88"/>
      <c r="B309" s="88"/>
      <c r="C309" s="88"/>
      <c r="D309" s="88"/>
      <c r="E309" s="88"/>
      <c r="F309" s="88"/>
      <c r="G309" s="88"/>
      <c r="H309" s="88"/>
      <c r="I309" s="88"/>
      <c r="J309" s="88"/>
      <c r="K309" s="88"/>
      <c r="L309" s="88"/>
      <c r="M309" s="88"/>
      <c r="N309" s="88"/>
      <c r="O309" s="88"/>
    </row>
    <row r="310" spans="1:15" x14ac:dyDescent="0.2">
      <c r="A310" s="88"/>
      <c r="B310" s="88" t="s">
        <v>125</v>
      </c>
      <c r="C310" s="88"/>
      <c r="D310" s="88"/>
      <c r="E310" s="88"/>
      <c r="F310" s="88"/>
      <c r="G310" s="88"/>
      <c r="H310" s="88"/>
      <c r="I310" s="88"/>
      <c r="J310" s="88"/>
      <c r="K310" s="88"/>
      <c r="L310" s="88"/>
      <c r="M310" s="88"/>
      <c r="N310" s="88"/>
      <c r="O310" s="88"/>
    </row>
    <row r="311" spans="1:15" x14ac:dyDescent="0.2">
      <c r="A311" s="88"/>
      <c r="B311" s="88"/>
      <c r="C311" s="88"/>
      <c r="D311" s="88"/>
      <c r="E311" s="88"/>
      <c r="F311" s="88"/>
      <c r="G311" s="88"/>
      <c r="H311" s="88"/>
      <c r="I311" s="88"/>
      <c r="J311" s="88"/>
      <c r="K311" s="88"/>
      <c r="L311" s="88"/>
      <c r="M311" s="88"/>
      <c r="N311" s="88"/>
      <c r="O311" s="88"/>
    </row>
    <row r="312" spans="1:15" x14ac:dyDescent="0.2">
      <c r="A312" s="88"/>
      <c r="B312" s="88"/>
      <c r="C312" s="88"/>
      <c r="D312" s="88"/>
      <c r="E312" s="88"/>
      <c r="F312" s="88"/>
      <c r="G312" s="88"/>
      <c r="H312" s="88"/>
      <c r="I312" s="88"/>
      <c r="J312" s="88"/>
      <c r="K312" s="88"/>
      <c r="L312" s="88"/>
      <c r="M312" s="88"/>
      <c r="N312" s="88"/>
      <c r="O312" s="88"/>
    </row>
    <row r="313" spans="1:15" x14ac:dyDescent="0.2">
      <c r="A313" s="88"/>
      <c r="B313" s="88"/>
      <c r="C313" s="88"/>
      <c r="D313" s="88"/>
      <c r="E313" s="88"/>
      <c r="F313" s="88"/>
      <c r="G313" s="88"/>
      <c r="H313" s="88"/>
      <c r="I313" s="88"/>
      <c r="J313" s="88"/>
      <c r="K313" s="88"/>
      <c r="L313" s="88"/>
      <c r="M313" s="88"/>
      <c r="N313" s="88"/>
      <c r="O313" s="88"/>
    </row>
    <row r="314" spans="1:15" x14ac:dyDescent="0.2">
      <c r="A314" s="88"/>
      <c r="B314" s="88"/>
      <c r="C314" s="88"/>
      <c r="D314" s="88"/>
      <c r="E314" s="88"/>
      <c r="F314" s="88"/>
      <c r="G314" s="88"/>
      <c r="H314" s="88"/>
      <c r="I314" s="88"/>
      <c r="J314" s="88"/>
      <c r="K314" s="88"/>
      <c r="L314" s="88"/>
      <c r="M314" s="88"/>
      <c r="N314" s="88"/>
      <c r="O314" s="88"/>
    </row>
    <row r="315" spans="1:15" x14ac:dyDescent="0.2">
      <c r="A315" s="88"/>
      <c r="B315" s="88"/>
      <c r="C315" s="88"/>
      <c r="D315" s="88"/>
      <c r="E315" s="88"/>
      <c r="F315" s="88"/>
      <c r="G315" s="88"/>
      <c r="H315" s="88"/>
      <c r="I315" s="88"/>
      <c r="J315" s="88"/>
      <c r="K315" s="88"/>
      <c r="L315" s="88"/>
      <c r="M315" s="88"/>
      <c r="N315" s="88"/>
      <c r="O315" s="88"/>
    </row>
    <row r="316" spans="1:15" x14ac:dyDescent="0.2">
      <c r="A316" s="88"/>
      <c r="B316" s="88"/>
      <c r="C316" s="88"/>
      <c r="D316" s="88"/>
      <c r="E316" s="88"/>
      <c r="F316" s="88"/>
      <c r="G316" s="88"/>
      <c r="H316" s="88"/>
      <c r="I316" s="88"/>
      <c r="J316" s="88"/>
      <c r="K316" s="88"/>
      <c r="L316" s="88"/>
      <c r="M316" s="88"/>
      <c r="N316" s="88"/>
      <c r="O316" s="88"/>
    </row>
    <row r="317" spans="1:15" x14ac:dyDescent="0.2">
      <c r="A317" s="88"/>
      <c r="B317" s="88"/>
      <c r="C317" s="88"/>
      <c r="D317" s="88"/>
      <c r="E317" s="88"/>
      <c r="F317" s="88"/>
      <c r="G317" s="88"/>
      <c r="H317" s="88"/>
      <c r="I317" s="88"/>
      <c r="J317" s="88"/>
      <c r="K317" s="88"/>
      <c r="L317" s="88"/>
      <c r="M317" s="88"/>
      <c r="N317" s="88"/>
      <c r="O317" s="88"/>
    </row>
    <row r="318" spans="1:15" x14ac:dyDescent="0.2">
      <c r="A318" s="88"/>
      <c r="B318" s="88"/>
      <c r="C318" s="88"/>
      <c r="D318" s="88"/>
      <c r="E318" s="88"/>
      <c r="F318" s="88"/>
      <c r="G318" s="88"/>
      <c r="H318" s="88"/>
      <c r="I318" s="88"/>
      <c r="J318" s="88"/>
      <c r="K318" s="88"/>
      <c r="L318" s="88"/>
      <c r="M318" s="88"/>
      <c r="N318" s="88"/>
      <c r="O318" s="88"/>
    </row>
    <row r="319" spans="1:15" x14ac:dyDescent="0.2">
      <c r="A319" s="88"/>
      <c r="B319" s="88"/>
      <c r="C319" s="88"/>
      <c r="D319" s="88"/>
      <c r="E319" s="88"/>
      <c r="F319" s="88"/>
      <c r="G319" s="88"/>
      <c r="H319" s="88"/>
      <c r="I319" s="88"/>
      <c r="J319" s="88"/>
      <c r="K319" s="88"/>
      <c r="L319" s="88"/>
      <c r="M319" s="88"/>
      <c r="N319" s="88"/>
      <c r="O319" s="88"/>
    </row>
    <row r="320" spans="1:15" x14ac:dyDescent="0.2">
      <c r="A320" s="88"/>
      <c r="B320" s="88"/>
      <c r="C320" s="88"/>
      <c r="D320" s="88"/>
      <c r="E320" s="88"/>
      <c r="F320" s="88"/>
      <c r="G320" s="88"/>
      <c r="H320" s="88"/>
      <c r="I320" s="88"/>
      <c r="J320" s="88"/>
      <c r="K320" s="88"/>
      <c r="L320" s="88"/>
      <c r="M320" s="88"/>
      <c r="N320" s="88"/>
      <c r="O320" s="88"/>
    </row>
    <row r="321" spans="1:15" x14ac:dyDescent="0.2">
      <c r="A321" s="88"/>
      <c r="B321" s="88"/>
      <c r="C321" s="88"/>
      <c r="D321" s="88"/>
      <c r="E321" s="88"/>
      <c r="F321" s="88"/>
      <c r="G321" s="88"/>
      <c r="H321" s="88"/>
      <c r="I321" s="88"/>
      <c r="J321" s="88"/>
      <c r="K321" s="88"/>
      <c r="L321" s="88"/>
      <c r="M321" s="88"/>
      <c r="N321" s="88"/>
      <c r="O321" s="88"/>
    </row>
    <row r="322" spans="1:15" x14ac:dyDescent="0.2">
      <c r="A322" s="88"/>
      <c r="B322" s="88"/>
      <c r="C322" s="88"/>
      <c r="D322" s="88"/>
      <c r="E322" s="88"/>
      <c r="F322" s="88"/>
      <c r="G322" s="88"/>
      <c r="H322" s="88"/>
      <c r="I322" s="88"/>
      <c r="J322" s="88"/>
      <c r="K322" s="88"/>
      <c r="L322" s="88"/>
      <c r="M322" s="88"/>
      <c r="N322" s="88"/>
      <c r="O322" s="88"/>
    </row>
    <row r="323" spans="1:15" x14ac:dyDescent="0.2">
      <c r="A323" s="88"/>
      <c r="B323" s="88"/>
      <c r="C323" s="88"/>
      <c r="D323" s="88"/>
      <c r="E323" s="88"/>
      <c r="F323" s="88"/>
      <c r="G323" s="88"/>
      <c r="H323" s="88"/>
      <c r="I323" s="88"/>
      <c r="J323" s="88"/>
      <c r="K323" s="88"/>
      <c r="L323" s="88"/>
      <c r="M323" s="88"/>
      <c r="N323" s="88"/>
      <c r="O323" s="88"/>
    </row>
    <row r="324" spans="1:15" x14ac:dyDescent="0.2">
      <c r="A324" s="88"/>
      <c r="B324" s="88"/>
      <c r="C324" s="88"/>
      <c r="D324" s="88"/>
      <c r="E324" s="88"/>
      <c r="F324" s="88"/>
      <c r="G324" s="88"/>
      <c r="H324" s="88"/>
      <c r="I324" s="88"/>
      <c r="J324" s="88"/>
      <c r="K324" s="88"/>
      <c r="L324" s="88"/>
      <c r="M324" s="88"/>
      <c r="N324" s="88"/>
      <c r="O324" s="88"/>
    </row>
    <row r="325" spans="1:15" x14ac:dyDescent="0.2">
      <c r="A325" s="88"/>
      <c r="B325" s="88"/>
      <c r="C325" s="88"/>
      <c r="D325" s="88"/>
      <c r="E325" s="88"/>
      <c r="F325" s="88"/>
      <c r="G325" s="88"/>
      <c r="H325" s="88"/>
      <c r="I325" s="88"/>
      <c r="J325" s="88"/>
      <c r="K325" s="88"/>
      <c r="L325" s="88"/>
      <c r="M325" s="88"/>
      <c r="N325" s="88"/>
      <c r="O325" s="88"/>
    </row>
    <row r="326" spans="1:15" x14ac:dyDescent="0.2">
      <c r="A326" s="88"/>
      <c r="B326" s="88"/>
      <c r="C326" s="88"/>
      <c r="D326" s="88"/>
      <c r="E326" s="88"/>
      <c r="F326" s="88"/>
      <c r="G326" s="88"/>
      <c r="H326" s="88"/>
      <c r="I326" s="88"/>
      <c r="J326" s="88"/>
      <c r="K326" s="88"/>
      <c r="L326" s="88"/>
      <c r="M326" s="88"/>
      <c r="N326" s="88"/>
      <c r="O326" s="88"/>
    </row>
    <row r="327" spans="1:15" x14ac:dyDescent="0.2">
      <c r="A327" s="88"/>
      <c r="B327" s="88"/>
      <c r="C327" s="88"/>
      <c r="D327" s="88"/>
      <c r="E327" s="88"/>
      <c r="F327" s="88"/>
      <c r="G327" s="88"/>
      <c r="H327" s="88"/>
      <c r="I327" s="88"/>
      <c r="J327" s="88"/>
      <c r="K327" s="88"/>
      <c r="L327" s="88"/>
      <c r="M327" s="88"/>
      <c r="N327" s="88"/>
      <c r="O327" s="88"/>
    </row>
    <row r="328" spans="1:15" x14ac:dyDescent="0.2">
      <c r="A328" s="88"/>
      <c r="B328" s="88"/>
      <c r="C328" s="88"/>
      <c r="D328" s="88"/>
      <c r="E328" s="88"/>
      <c r="F328" s="88"/>
      <c r="G328" s="88"/>
      <c r="H328" s="88"/>
      <c r="I328" s="88"/>
      <c r="J328" s="88"/>
      <c r="K328" s="88"/>
      <c r="L328" s="88"/>
      <c r="M328" s="88"/>
      <c r="N328" s="88"/>
      <c r="O328" s="88"/>
    </row>
    <row r="329" spans="1:15" x14ac:dyDescent="0.2">
      <c r="A329" s="88"/>
      <c r="B329" s="88"/>
      <c r="C329" s="88"/>
      <c r="D329" s="88"/>
      <c r="E329" s="88"/>
      <c r="F329" s="88"/>
      <c r="G329" s="88"/>
      <c r="H329" s="88"/>
      <c r="I329" s="88"/>
      <c r="J329" s="88"/>
      <c r="K329" s="88"/>
      <c r="L329" s="88"/>
      <c r="M329" s="88"/>
      <c r="N329" s="88"/>
      <c r="O329" s="88"/>
    </row>
    <row r="330" spans="1:15" x14ac:dyDescent="0.2">
      <c r="A330" s="88"/>
      <c r="B330" s="88"/>
      <c r="C330" s="88"/>
      <c r="D330" s="88"/>
      <c r="E330" s="88"/>
      <c r="F330" s="88"/>
      <c r="G330" s="88"/>
      <c r="H330" s="88"/>
      <c r="I330" s="88"/>
      <c r="J330" s="88"/>
      <c r="K330" s="88"/>
      <c r="L330" s="88"/>
      <c r="M330" s="88"/>
      <c r="N330" s="88"/>
      <c r="O330" s="88"/>
    </row>
    <row r="331" spans="1:15" x14ac:dyDescent="0.2">
      <c r="A331" s="88"/>
      <c r="B331" s="88"/>
      <c r="C331" s="88"/>
      <c r="D331" s="88"/>
      <c r="E331" s="88"/>
      <c r="F331" s="88"/>
      <c r="G331" s="88"/>
      <c r="H331" s="88"/>
      <c r="I331" s="88"/>
      <c r="J331" s="88"/>
      <c r="K331" s="88"/>
      <c r="L331" s="88"/>
      <c r="M331" s="88"/>
      <c r="N331" s="88"/>
      <c r="O331" s="88"/>
    </row>
    <row r="332" spans="1:15" x14ac:dyDescent="0.2">
      <c r="A332" s="88"/>
      <c r="B332" s="88"/>
      <c r="C332" s="88"/>
      <c r="D332" s="88"/>
      <c r="E332" s="88"/>
      <c r="F332" s="88"/>
      <c r="G332" s="88"/>
      <c r="H332" s="88"/>
      <c r="I332" s="88"/>
      <c r="J332" s="88"/>
      <c r="K332" s="88"/>
      <c r="L332" s="88"/>
      <c r="M332" s="88"/>
      <c r="N332" s="88"/>
      <c r="O332" s="88"/>
    </row>
    <row r="333" spans="1:15" x14ac:dyDescent="0.2">
      <c r="A333" s="88"/>
      <c r="B333" s="88"/>
      <c r="C333" s="88"/>
      <c r="D333" s="88"/>
      <c r="E333" s="88"/>
      <c r="F333" s="88"/>
      <c r="G333" s="88"/>
      <c r="H333" s="88"/>
      <c r="I333" s="88"/>
      <c r="J333" s="88"/>
      <c r="K333" s="88"/>
      <c r="L333" s="88"/>
      <c r="M333" s="88"/>
      <c r="N333" s="88"/>
      <c r="O333" s="88"/>
    </row>
    <row r="334" spans="1:15" x14ac:dyDescent="0.2">
      <c r="A334" s="88"/>
      <c r="B334" s="88"/>
      <c r="C334" s="88"/>
      <c r="D334" s="88"/>
      <c r="E334" s="88"/>
      <c r="F334" s="88"/>
      <c r="G334" s="88"/>
      <c r="H334" s="88"/>
      <c r="I334" s="88"/>
      <c r="J334" s="88"/>
      <c r="K334" s="88"/>
      <c r="L334" s="88"/>
      <c r="M334" s="88"/>
      <c r="N334" s="88"/>
      <c r="O334" s="88"/>
    </row>
    <row r="335" spans="1:15" x14ac:dyDescent="0.2">
      <c r="A335" s="88"/>
      <c r="B335" s="88"/>
      <c r="C335" s="88"/>
      <c r="D335" s="88"/>
      <c r="E335" s="88"/>
      <c r="F335" s="88"/>
      <c r="G335" s="88"/>
      <c r="H335" s="88"/>
      <c r="I335" s="88"/>
      <c r="J335" s="88"/>
      <c r="K335" s="88"/>
      <c r="L335" s="88"/>
      <c r="M335" s="88"/>
      <c r="N335" s="88"/>
      <c r="O335" s="88"/>
    </row>
    <row r="336" spans="1:15" x14ac:dyDescent="0.2">
      <c r="A336" s="88"/>
      <c r="B336" s="88"/>
      <c r="C336" s="88"/>
      <c r="D336" s="88"/>
      <c r="E336" s="88"/>
      <c r="F336" s="88"/>
      <c r="G336" s="88"/>
      <c r="H336" s="88"/>
      <c r="I336" s="88"/>
      <c r="J336" s="88"/>
      <c r="K336" s="88"/>
      <c r="L336" s="88"/>
      <c r="M336" s="88"/>
      <c r="N336" s="88"/>
      <c r="O336" s="88"/>
    </row>
    <row r="337" spans="1:15" x14ac:dyDescent="0.2">
      <c r="A337" s="88"/>
      <c r="B337" s="88"/>
      <c r="C337" s="88"/>
      <c r="D337" s="88"/>
      <c r="E337" s="88"/>
      <c r="F337" s="88"/>
      <c r="G337" s="88"/>
      <c r="H337" s="88"/>
      <c r="I337" s="88"/>
      <c r="J337" s="88"/>
      <c r="K337" s="88"/>
      <c r="L337" s="88"/>
      <c r="M337" s="88"/>
      <c r="N337" s="88"/>
      <c r="O337" s="88"/>
    </row>
    <row r="338" spans="1:15" x14ac:dyDescent="0.2">
      <c r="A338" s="88"/>
      <c r="B338" s="88"/>
      <c r="C338" s="88"/>
      <c r="D338" s="88"/>
      <c r="E338" s="88"/>
      <c r="F338" s="88"/>
      <c r="G338" s="88"/>
      <c r="H338" s="88"/>
      <c r="I338" s="88"/>
      <c r="J338" s="88"/>
      <c r="K338" s="88"/>
      <c r="L338" s="88"/>
      <c r="M338" s="88"/>
      <c r="N338" s="88"/>
      <c r="O338" s="88"/>
    </row>
    <row r="339" spans="1:15" x14ac:dyDescent="0.2">
      <c r="A339" s="88"/>
      <c r="B339" s="88"/>
      <c r="C339" s="88"/>
      <c r="D339" s="88"/>
      <c r="E339" s="88"/>
      <c r="F339" s="88"/>
      <c r="G339" s="88"/>
      <c r="H339" s="88"/>
      <c r="I339" s="88"/>
      <c r="J339" s="88"/>
      <c r="K339" s="88"/>
      <c r="L339" s="88"/>
      <c r="M339" s="88"/>
      <c r="N339" s="88"/>
      <c r="O339" s="88"/>
    </row>
    <row r="340" spans="1:15" x14ac:dyDescent="0.2">
      <c r="A340" s="88"/>
      <c r="B340" s="88"/>
      <c r="C340" s="88"/>
      <c r="D340" s="88"/>
      <c r="E340" s="88"/>
      <c r="F340" s="88"/>
      <c r="G340" s="88"/>
      <c r="H340" s="88"/>
      <c r="I340" s="88"/>
      <c r="J340" s="88"/>
      <c r="K340" s="88"/>
      <c r="L340" s="88"/>
      <c r="M340" s="88"/>
      <c r="N340" s="88"/>
      <c r="O340" s="88"/>
    </row>
    <row r="341" spans="1:15" x14ac:dyDescent="0.2">
      <c r="A341" s="88"/>
      <c r="B341" s="88"/>
      <c r="C341" s="88"/>
      <c r="D341" s="88"/>
      <c r="E341" s="88"/>
      <c r="F341" s="88"/>
      <c r="G341" s="88"/>
      <c r="H341" s="88"/>
      <c r="I341" s="88"/>
      <c r="J341" s="88"/>
      <c r="K341" s="88"/>
      <c r="L341" s="88"/>
      <c r="M341" s="88"/>
      <c r="N341" s="88"/>
      <c r="O341" s="88"/>
    </row>
    <row r="342" spans="1:15" x14ac:dyDescent="0.2">
      <c r="A342" s="88"/>
      <c r="B342" s="88"/>
      <c r="C342" s="88"/>
      <c r="D342" s="88"/>
      <c r="E342" s="88"/>
      <c r="F342" s="88"/>
      <c r="G342" s="88"/>
      <c r="H342" s="88"/>
      <c r="I342" s="88"/>
      <c r="J342" s="88"/>
      <c r="K342" s="88"/>
      <c r="L342" s="88"/>
      <c r="M342" s="88"/>
      <c r="N342" s="88"/>
      <c r="O342" s="88"/>
    </row>
    <row r="343" spans="1:15" x14ac:dyDescent="0.2">
      <c r="A343" s="88"/>
      <c r="B343" s="88"/>
      <c r="C343" s="88"/>
      <c r="D343" s="88"/>
      <c r="E343" s="88"/>
      <c r="F343" s="88"/>
      <c r="G343" s="88"/>
      <c r="H343" s="88"/>
      <c r="I343" s="88"/>
      <c r="J343" s="88"/>
      <c r="K343" s="88"/>
      <c r="L343" s="88"/>
      <c r="M343" s="88"/>
      <c r="N343" s="88"/>
      <c r="O343" s="88"/>
    </row>
    <row r="344" spans="1:15" x14ac:dyDescent="0.2">
      <c r="A344" s="88"/>
      <c r="B344" s="88"/>
      <c r="C344" s="88"/>
      <c r="D344" s="88"/>
      <c r="E344" s="88"/>
      <c r="F344" s="88"/>
      <c r="G344" s="88"/>
      <c r="H344" s="88"/>
      <c r="I344" s="88"/>
      <c r="J344" s="88"/>
      <c r="K344" s="88"/>
      <c r="L344" s="88"/>
      <c r="M344" s="88"/>
      <c r="N344" s="88"/>
      <c r="O344" s="88"/>
    </row>
    <row r="345" spans="1:15" x14ac:dyDescent="0.2">
      <c r="A345" s="88"/>
      <c r="B345" s="88"/>
      <c r="C345" s="88"/>
      <c r="D345" s="88"/>
      <c r="E345" s="88"/>
      <c r="F345" s="88"/>
      <c r="G345" s="88"/>
      <c r="H345" s="88"/>
      <c r="I345" s="88"/>
      <c r="J345" s="88"/>
      <c r="K345" s="88"/>
      <c r="L345" s="88"/>
      <c r="M345" s="88"/>
      <c r="N345" s="88"/>
      <c r="O345" s="88"/>
    </row>
    <row r="346" spans="1:15" x14ac:dyDescent="0.2">
      <c r="A346" s="88"/>
      <c r="B346" s="88"/>
      <c r="C346" s="88"/>
      <c r="D346" s="88"/>
      <c r="E346" s="88"/>
      <c r="F346" s="88"/>
      <c r="G346" s="88"/>
      <c r="H346" s="88"/>
      <c r="I346" s="88"/>
      <c r="J346" s="88"/>
      <c r="K346" s="88"/>
      <c r="L346" s="88"/>
      <c r="M346" s="88"/>
      <c r="N346" s="88"/>
      <c r="O346" s="88"/>
    </row>
    <row r="347" spans="1:15" x14ac:dyDescent="0.2">
      <c r="A347" s="88"/>
      <c r="B347" s="88"/>
      <c r="C347" s="88"/>
      <c r="D347" s="88"/>
      <c r="E347" s="88"/>
      <c r="F347" s="88"/>
      <c r="G347" s="88"/>
      <c r="H347" s="88"/>
      <c r="I347" s="88"/>
      <c r="J347" s="88"/>
      <c r="K347" s="88"/>
      <c r="L347" s="88"/>
      <c r="M347" s="88"/>
      <c r="N347" s="88"/>
      <c r="O347" s="88"/>
    </row>
    <row r="348" spans="1:15" x14ac:dyDescent="0.2">
      <c r="A348" s="88"/>
      <c r="B348" s="88"/>
      <c r="C348" s="88"/>
      <c r="D348" s="88"/>
      <c r="E348" s="88"/>
      <c r="F348" s="88"/>
      <c r="G348" s="88"/>
      <c r="H348" s="88"/>
      <c r="I348" s="88"/>
      <c r="J348" s="88"/>
      <c r="K348" s="88"/>
      <c r="L348" s="88"/>
      <c r="M348" s="88"/>
      <c r="N348" s="88"/>
      <c r="O348" s="88"/>
    </row>
    <row r="349" spans="1:15" x14ac:dyDescent="0.2">
      <c r="A349" s="88"/>
      <c r="B349" s="88"/>
      <c r="C349" s="88"/>
      <c r="D349" s="88"/>
      <c r="E349" s="88"/>
      <c r="F349" s="88"/>
      <c r="G349" s="88"/>
      <c r="H349" s="88"/>
      <c r="I349" s="88"/>
      <c r="J349" s="88"/>
      <c r="K349" s="88"/>
      <c r="L349" s="88"/>
      <c r="M349" s="88"/>
      <c r="N349" s="88"/>
      <c r="O349" s="88"/>
    </row>
    <row r="350" spans="1:15" x14ac:dyDescent="0.2">
      <c r="A350" s="88"/>
      <c r="B350" s="88"/>
      <c r="C350" s="88"/>
      <c r="D350" s="88"/>
      <c r="E350" s="88"/>
      <c r="F350" s="88"/>
      <c r="G350" s="88"/>
      <c r="H350" s="88"/>
      <c r="I350" s="88"/>
      <c r="J350" s="88"/>
      <c r="K350" s="88"/>
      <c r="L350" s="88"/>
      <c r="M350" s="88"/>
      <c r="N350" s="88"/>
      <c r="O350" s="88"/>
    </row>
    <row r="351" spans="1:15" x14ac:dyDescent="0.2">
      <c r="A351" s="88"/>
      <c r="B351" s="88"/>
      <c r="C351" s="88"/>
      <c r="D351" s="88"/>
      <c r="E351" s="88"/>
      <c r="F351" s="88"/>
      <c r="G351" s="88"/>
      <c r="H351" s="88"/>
      <c r="I351" s="88"/>
      <c r="J351" s="88"/>
      <c r="K351" s="88"/>
      <c r="L351" s="88"/>
      <c r="M351" s="88"/>
      <c r="N351" s="88"/>
      <c r="O351" s="88"/>
    </row>
    <row r="352" spans="1:15" x14ac:dyDescent="0.2">
      <c r="A352" s="88"/>
      <c r="B352" s="88"/>
      <c r="C352" s="88"/>
      <c r="D352" s="88"/>
      <c r="E352" s="88"/>
      <c r="F352" s="88"/>
      <c r="G352" s="88"/>
      <c r="H352" s="88"/>
      <c r="I352" s="88"/>
      <c r="J352" s="88"/>
      <c r="K352" s="88"/>
      <c r="L352" s="88"/>
      <c r="M352" s="88"/>
      <c r="N352" s="88"/>
      <c r="O352" s="88"/>
    </row>
    <row r="353" spans="1:15" x14ac:dyDescent="0.2">
      <c r="A353" s="88"/>
      <c r="B353" s="88"/>
      <c r="C353" s="88"/>
      <c r="D353" s="88"/>
      <c r="E353" s="88"/>
      <c r="F353" s="88"/>
      <c r="G353" s="88"/>
      <c r="H353" s="88"/>
      <c r="I353" s="88"/>
      <c r="J353" s="88"/>
      <c r="K353" s="88"/>
      <c r="L353" s="88"/>
      <c r="M353" s="88"/>
      <c r="N353" s="88"/>
      <c r="O353" s="88"/>
    </row>
    <row r="354" spans="1:15" x14ac:dyDescent="0.2">
      <c r="A354" s="88"/>
      <c r="B354" s="88"/>
      <c r="C354" s="88"/>
      <c r="D354" s="88"/>
      <c r="E354" s="88"/>
      <c r="F354" s="88"/>
      <c r="G354" s="88"/>
      <c r="H354" s="88"/>
      <c r="I354" s="88"/>
      <c r="J354" s="88"/>
      <c r="K354" s="88"/>
      <c r="L354" s="88"/>
      <c r="M354" s="88"/>
      <c r="N354" s="88"/>
      <c r="O354" s="88"/>
    </row>
    <row r="355" spans="1:15" x14ac:dyDescent="0.2">
      <c r="A355" s="88"/>
      <c r="B355" s="88"/>
      <c r="C355" s="88"/>
      <c r="D355" s="88"/>
      <c r="E355" s="88"/>
      <c r="F355" s="88"/>
      <c r="G355" s="88"/>
      <c r="H355" s="88"/>
      <c r="I355" s="88"/>
      <c r="J355" s="88"/>
      <c r="K355" s="88"/>
      <c r="L355" s="88"/>
      <c r="M355" s="88"/>
      <c r="N355" s="88"/>
      <c r="O355" s="88"/>
    </row>
    <row r="356" spans="1:15" x14ac:dyDescent="0.2">
      <c r="A356" s="88"/>
      <c r="B356" s="88"/>
      <c r="C356" s="88"/>
      <c r="D356" s="88"/>
      <c r="E356" s="88"/>
      <c r="F356" s="88"/>
      <c r="G356" s="88"/>
      <c r="H356" s="88"/>
      <c r="I356" s="88"/>
      <c r="J356" s="88"/>
      <c r="K356" s="88"/>
      <c r="L356" s="88"/>
      <c r="M356" s="88"/>
      <c r="N356" s="88"/>
      <c r="O356" s="88"/>
    </row>
    <row r="357" spans="1:15" x14ac:dyDescent="0.2">
      <c r="A357" s="88"/>
      <c r="B357" s="88"/>
      <c r="C357" s="88"/>
      <c r="D357" s="88"/>
      <c r="E357" s="88"/>
      <c r="F357" s="88"/>
      <c r="G357" s="88"/>
      <c r="H357" s="88"/>
      <c r="I357" s="88"/>
      <c r="J357" s="88"/>
      <c r="K357" s="88"/>
      <c r="L357" s="88"/>
      <c r="M357" s="88"/>
      <c r="N357" s="88"/>
      <c r="O357" s="88"/>
    </row>
    <row r="358" spans="1:15" x14ac:dyDescent="0.2">
      <c r="A358" s="88"/>
      <c r="B358" s="88"/>
      <c r="C358" s="88"/>
      <c r="D358" s="88"/>
      <c r="E358" s="88"/>
      <c r="F358" s="88"/>
      <c r="G358" s="88"/>
      <c r="H358" s="88"/>
      <c r="I358" s="88"/>
      <c r="J358" s="88"/>
      <c r="K358" s="88"/>
      <c r="L358" s="88"/>
      <c r="M358" s="88"/>
      <c r="N358" s="88"/>
      <c r="O358" s="88"/>
    </row>
    <row r="359" spans="1:15" x14ac:dyDescent="0.2">
      <c r="A359" s="88"/>
      <c r="B359" s="88"/>
      <c r="C359" s="88"/>
      <c r="D359" s="88"/>
      <c r="E359" s="88"/>
      <c r="F359" s="88"/>
      <c r="G359" s="88"/>
      <c r="H359" s="88"/>
      <c r="I359" s="88"/>
      <c r="J359" s="88"/>
      <c r="K359" s="88"/>
      <c r="L359" s="88"/>
      <c r="M359" s="88"/>
      <c r="N359" s="88"/>
      <c r="O359" s="88"/>
    </row>
    <row r="360" spans="1:15" x14ac:dyDescent="0.2">
      <c r="A360" s="88"/>
      <c r="B360" s="88"/>
      <c r="C360" s="88"/>
      <c r="D360" s="88"/>
      <c r="E360" s="88"/>
      <c r="F360" s="88"/>
      <c r="G360" s="88"/>
      <c r="H360" s="88"/>
      <c r="I360" s="88"/>
      <c r="J360" s="88"/>
      <c r="K360" s="88"/>
      <c r="L360" s="88"/>
      <c r="M360" s="88"/>
      <c r="N360" s="88"/>
      <c r="O360" s="88"/>
    </row>
    <row r="361" spans="1:15" x14ac:dyDescent="0.2">
      <c r="A361" s="88"/>
      <c r="B361" s="88"/>
      <c r="C361" s="88"/>
      <c r="D361" s="88"/>
      <c r="E361" s="88"/>
      <c r="F361" s="88"/>
      <c r="G361" s="88"/>
      <c r="H361" s="88"/>
      <c r="I361" s="88"/>
      <c r="J361" s="88"/>
      <c r="K361" s="88"/>
      <c r="L361" s="88"/>
      <c r="M361" s="88"/>
      <c r="N361" s="88"/>
      <c r="O361" s="88"/>
    </row>
    <row r="362" spans="1:15" x14ac:dyDescent="0.2">
      <c r="A362" s="88"/>
      <c r="B362" s="88"/>
      <c r="C362" s="88"/>
      <c r="D362" s="88"/>
      <c r="E362" s="88"/>
      <c r="F362" s="88"/>
      <c r="G362" s="88"/>
      <c r="H362" s="88"/>
      <c r="I362" s="88"/>
      <c r="J362" s="88"/>
      <c r="K362" s="88"/>
      <c r="L362" s="88"/>
      <c r="M362" s="88"/>
      <c r="N362" s="88"/>
      <c r="O362" s="88"/>
    </row>
    <row r="363" spans="1:15" x14ac:dyDescent="0.2">
      <c r="A363" s="88"/>
      <c r="B363" s="88"/>
      <c r="C363" s="88"/>
      <c r="D363" s="88"/>
      <c r="E363" s="88"/>
      <c r="F363" s="88"/>
      <c r="G363" s="88"/>
      <c r="H363" s="88"/>
      <c r="I363" s="88"/>
      <c r="J363" s="88"/>
      <c r="K363" s="88"/>
      <c r="L363" s="88"/>
      <c r="M363" s="88"/>
      <c r="N363" s="88"/>
      <c r="O363" s="88"/>
    </row>
    <row r="364" spans="1:15" x14ac:dyDescent="0.2">
      <c r="A364" s="88"/>
      <c r="B364" s="88"/>
      <c r="C364" s="88"/>
      <c r="D364" s="88"/>
      <c r="E364" s="88"/>
      <c r="F364" s="88"/>
      <c r="G364" s="88"/>
      <c r="H364" s="88"/>
      <c r="I364" s="88"/>
      <c r="J364" s="88"/>
      <c r="K364" s="88"/>
      <c r="L364" s="88"/>
      <c r="M364" s="88"/>
      <c r="N364" s="88"/>
      <c r="O364" s="88"/>
    </row>
    <row r="365" spans="1:15" x14ac:dyDescent="0.2">
      <c r="A365" s="88"/>
      <c r="B365" s="88"/>
      <c r="C365" s="88"/>
      <c r="D365" s="88"/>
      <c r="E365" s="88"/>
      <c r="F365" s="88"/>
      <c r="G365" s="88"/>
      <c r="H365" s="88"/>
      <c r="I365" s="88"/>
      <c r="J365" s="88"/>
      <c r="K365" s="88"/>
      <c r="L365" s="88"/>
      <c r="M365" s="88"/>
      <c r="N365" s="88"/>
      <c r="O365" s="88"/>
    </row>
    <row r="366" spans="1:15" x14ac:dyDescent="0.2">
      <c r="A366" s="88"/>
      <c r="B366" s="88"/>
      <c r="C366" s="88" t="s">
        <v>126</v>
      </c>
      <c r="D366" s="91">
        <v>18135000000</v>
      </c>
      <c r="E366" s="91"/>
      <c r="F366" s="88"/>
      <c r="G366" s="88"/>
      <c r="H366" s="88"/>
      <c r="I366" s="88"/>
      <c r="J366" s="88"/>
      <c r="K366" s="88"/>
      <c r="L366" s="88"/>
      <c r="M366" s="88"/>
      <c r="N366" s="88"/>
      <c r="O366" s="88"/>
    </row>
    <row r="367" spans="1:15" x14ac:dyDescent="0.2">
      <c r="A367" s="88"/>
      <c r="B367" s="88"/>
      <c r="C367" s="88" t="s">
        <v>127</v>
      </c>
      <c r="D367" s="91">
        <v>72738000000</v>
      </c>
      <c r="E367" s="88"/>
      <c r="F367" s="88"/>
      <c r="G367" s="88"/>
      <c r="H367" s="88"/>
      <c r="I367" s="88"/>
      <c r="J367" s="88"/>
      <c r="K367" s="88"/>
      <c r="L367" s="88"/>
      <c r="M367" s="88"/>
      <c r="N367" s="88"/>
      <c r="O367" s="88"/>
    </row>
    <row r="368" spans="1:15" x14ac:dyDescent="0.2">
      <c r="A368" s="88"/>
      <c r="B368" s="88"/>
      <c r="C368" s="88" t="s">
        <v>128</v>
      </c>
      <c r="D368" s="92">
        <f>D366/D367</f>
        <v>0.24931947537738183</v>
      </c>
      <c r="E368" s="88"/>
      <c r="F368" s="92"/>
      <c r="G368" s="88"/>
      <c r="H368" s="88"/>
      <c r="I368" s="88"/>
      <c r="J368" s="88"/>
      <c r="K368" s="88"/>
      <c r="L368" s="88"/>
      <c r="M368" s="88"/>
      <c r="N368" s="88"/>
      <c r="O368" s="88"/>
    </row>
    <row r="369" spans="1:15" x14ac:dyDescent="0.2">
      <c r="A369" s="88"/>
      <c r="B369" s="88"/>
      <c r="C369" s="88"/>
      <c r="D369" s="88"/>
      <c r="E369" s="88"/>
      <c r="F369" s="88"/>
      <c r="G369" s="88"/>
      <c r="H369" s="88"/>
      <c r="I369" s="88"/>
      <c r="J369" s="88"/>
      <c r="K369" s="88"/>
      <c r="L369" s="88"/>
      <c r="M369" s="88"/>
      <c r="N369" s="88"/>
      <c r="O369" s="88"/>
    </row>
    <row r="370" spans="1:15" x14ac:dyDescent="0.2">
      <c r="A370" s="88"/>
      <c r="B370" s="88"/>
      <c r="C370" s="88"/>
      <c r="D370" s="88"/>
      <c r="E370" s="88"/>
      <c r="F370" s="88"/>
      <c r="G370" s="88"/>
      <c r="H370" s="88"/>
      <c r="I370" s="88"/>
      <c r="J370" s="88"/>
      <c r="K370" s="88"/>
      <c r="L370" s="88"/>
      <c r="M370" s="88"/>
      <c r="N370" s="88"/>
      <c r="O370" s="88"/>
    </row>
    <row r="371" spans="1:15" x14ac:dyDescent="0.2">
      <c r="A371" s="88"/>
      <c r="B371" s="88"/>
      <c r="C371" s="88"/>
      <c r="D371" s="88"/>
      <c r="E371" s="88"/>
      <c r="F371" s="88"/>
      <c r="G371" s="88"/>
      <c r="H371" s="88"/>
      <c r="I371" s="88"/>
      <c r="J371" s="88"/>
      <c r="K371" s="88"/>
      <c r="L371" s="88"/>
      <c r="M371" s="88"/>
      <c r="N371" s="88"/>
      <c r="O371" s="88"/>
    </row>
    <row r="372" spans="1:15" x14ac:dyDescent="0.2">
      <c r="A372" s="88"/>
      <c r="B372" s="88"/>
      <c r="C372" s="88"/>
      <c r="D372" s="88"/>
      <c r="E372" s="88"/>
      <c r="F372" s="88"/>
      <c r="G372" s="88"/>
      <c r="H372" s="88"/>
      <c r="I372" s="88"/>
      <c r="J372" s="88"/>
      <c r="K372" s="88"/>
      <c r="L372" s="88"/>
      <c r="M372" s="88"/>
      <c r="N372" s="88"/>
      <c r="O372" s="88"/>
    </row>
    <row r="373" spans="1:15" x14ac:dyDescent="0.2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</row>
    <row r="374" spans="1:15" x14ac:dyDescent="0.2">
      <c r="A374" s="9"/>
      <c r="B374" s="85" t="s">
        <v>86</v>
      </c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</row>
    <row r="375" spans="1:15" x14ac:dyDescent="0.2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</row>
    <row r="376" spans="1:15" x14ac:dyDescent="0.2">
      <c r="A376" s="9"/>
      <c r="B376" s="9" t="s">
        <v>129</v>
      </c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</row>
    <row r="377" spans="1:15" x14ac:dyDescent="0.2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</row>
    <row r="378" spans="1:15" x14ac:dyDescent="0.2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</row>
    <row r="379" spans="1:15" x14ac:dyDescent="0.2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</row>
    <row r="380" spans="1:15" x14ac:dyDescent="0.2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</row>
    <row r="381" spans="1:15" x14ac:dyDescent="0.2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</row>
    <row r="382" spans="1:15" x14ac:dyDescent="0.2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</row>
    <row r="383" spans="1:15" x14ac:dyDescent="0.2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</row>
    <row r="384" spans="1:15" x14ac:dyDescent="0.2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</row>
    <row r="385" spans="1:15" x14ac:dyDescent="0.2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</row>
    <row r="386" spans="1:15" x14ac:dyDescent="0.2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</row>
    <row r="387" spans="1:15" x14ac:dyDescent="0.2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</row>
    <row r="388" spans="1:15" x14ac:dyDescent="0.2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</row>
    <row r="389" spans="1:15" x14ac:dyDescent="0.2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</row>
    <row r="390" spans="1:15" x14ac:dyDescent="0.2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</row>
    <row r="391" spans="1:15" x14ac:dyDescent="0.2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</row>
    <row r="392" spans="1:15" x14ac:dyDescent="0.2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</row>
    <row r="393" spans="1:15" x14ac:dyDescent="0.2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</row>
    <row r="394" spans="1:15" x14ac:dyDescent="0.2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</row>
    <row r="395" spans="1:15" x14ac:dyDescent="0.2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</row>
    <row r="396" spans="1:15" x14ac:dyDescent="0.2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</row>
    <row r="397" spans="1:15" x14ac:dyDescent="0.2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</row>
    <row r="398" spans="1:15" x14ac:dyDescent="0.2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</row>
    <row r="399" spans="1:15" x14ac:dyDescent="0.2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</row>
    <row r="400" spans="1:15" x14ac:dyDescent="0.2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</row>
    <row r="401" spans="1:15" x14ac:dyDescent="0.2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</row>
    <row r="402" spans="1:15" x14ac:dyDescent="0.2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</row>
    <row r="403" spans="1:15" x14ac:dyDescent="0.2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</row>
    <row r="404" spans="1:15" x14ac:dyDescent="0.2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</row>
    <row r="405" spans="1:15" x14ac:dyDescent="0.2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</row>
    <row r="406" spans="1:15" x14ac:dyDescent="0.2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</row>
    <row r="407" spans="1:15" x14ac:dyDescent="0.2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</row>
    <row r="408" spans="1:15" x14ac:dyDescent="0.2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</row>
    <row r="409" spans="1:15" x14ac:dyDescent="0.2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</row>
    <row r="410" spans="1:15" x14ac:dyDescent="0.2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</row>
    <row r="411" spans="1:15" x14ac:dyDescent="0.2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</row>
    <row r="412" spans="1:15" x14ac:dyDescent="0.2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</row>
    <row r="413" spans="1:15" x14ac:dyDescent="0.2">
      <c r="A413" s="9"/>
      <c r="B413" s="9" t="s">
        <v>130</v>
      </c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</row>
    <row r="414" spans="1:15" x14ac:dyDescent="0.2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</row>
    <row r="415" spans="1:15" x14ac:dyDescent="0.2">
      <c r="A415" s="88"/>
      <c r="B415" s="88"/>
      <c r="C415" s="88"/>
      <c r="D415" s="88"/>
      <c r="E415" s="88"/>
      <c r="F415" s="88"/>
      <c r="G415" s="88"/>
      <c r="H415" s="88"/>
      <c r="I415" s="88"/>
      <c r="J415" s="88"/>
      <c r="K415" s="88"/>
      <c r="L415" s="88"/>
      <c r="M415" s="88"/>
      <c r="N415" s="88"/>
      <c r="O415" s="88"/>
    </row>
    <row r="416" spans="1:15" x14ac:dyDescent="0.2">
      <c r="A416" s="88"/>
      <c r="B416" s="89" t="s">
        <v>166</v>
      </c>
      <c r="C416" s="88"/>
      <c r="D416" s="88"/>
      <c r="E416" s="88"/>
      <c r="F416" s="88"/>
      <c r="G416" s="88"/>
      <c r="H416" s="88"/>
      <c r="I416" s="88"/>
      <c r="J416" s="88"/>
      <c r="K416" s="88"/>
      <c r="L416" s="88"/>
      <c r="M416" s="88"/>
      <c r="N416" s="88"/>
      <c r="O416" s="88"/>
    </row>
    <row r="417" spans="1:15" x14ac:dyDescent="0.2">
      <c r="A417" s="88"/>
      <c r="B417" s="88"/>
      <c r="C417" s="88"/>
      <c r="D417" s="88"/>
      <c r="E417" s="88"/>
      <c r="F417" s="88"/>
      <c r="G417" s="88"/>
      <c r="H417" s="88"/>
      <c r="I417" s="88"/>
      <c r="J417" s="88"/>
      <c r="K417" s="88"/>
      <c r="L417" s="88"/>
      <c r="M417" s="88"/>
      <c r="N417" s="88"/>
      <c r="O417" s="88"/>
    </row>
    <row r="418" spans="1:15" x14ac:dyDescent="0.2">
      <c r="A418" s="88"/>
      <c r="B418" s="88" t="s">
        <v>160</v>
      </c>
      <c r="C418" s="88"/>
      <c r="D418" s="88"/>
      <c r="E418" s="88"/>
      <c r="F418" s="88"/>
      <c r="G418" s="88"/>
      <c r="H418" s="88"/>
      <c r="I418" s="88"/>
      <c r="J418" s="88"/>
      <c r="K418" s="88"/>
      <c r="L418" s="88"/>
      <c r="M418" s="88"/>
      <c r="N418" s="88"/>
      <c r="O418" s="88"/>
    </row>
    <row r="419" spans="1:15" x14ac:dyDescent="0.2">
      <c r="A419" s="88"/>
      <c r="B419" s="88" t="s">
        <v>161</v>
      </c>
      <c r="C419" s="88"/>
      <c r="D419" s="88"/>
      <c r="E419" s="88"/>
      <c r="F419" s="88"/>
      <c r="G419" s="88"/>
      <c r="H419" s="88"/>
      <c r="I419" s="88"/>
      <c r="J419" s="88"/>
      <c r="K419" s="88"/>
      <c r="L419" s="88"/>
      <c r="M419" s="88"/>
      <c r="N419" s="88"/>
      <c r="O419" s="88"/>
    </row>
    <row r="420" spans="1:15" x14ac:dyDescent="0.2">
      <c r="A420" s="88"/>
      <c r="B420" s="88" t="s">
        <v>162</v>
      </c>
      <c r="C420" s="88"/>
      <c r="D420" s="88"/>
      <c r="E420" s="88"/>
      <c r="F420" s="88"/>
      <c r="G420" s="88"/>
      <c r="H420" s="88"/>
      <c r="I420" s="88"/>
      <c r="J420" s="88"/>
      <c r="K420" s="88"/>
      <c r="L420" s="88"/>
      <c r="M420" s="88"/>
      <c r="N420" s="88"/>
      <c r="O420" s="88"/>
    </row>
    <row r="421" spans="1:15" x14ac:dyDescent="0.2">
      <c r="A421" s="88"/>
      <c r="B421" s="88" t="s">
        <v>163</v>
      </c>
      <c r="C421" s="88"/>
      <c r="D421" s="88"/>
      <c r="E421" s="88"/>
      <c r="F421" s="88"/>
      <c r="G421" s="88"/>
      <c r="H421" s="88"/>
      <c r="I421" s="88"/>
      <c r="J421" s="88"/>
      <c r="K421" s="88"/>
      <c r="L421" s="88"/>
      <c r="M421" s="88"/>
      <c r="N421" s="88"/>
      <c r="O421" s="88"/>
    </row>
    <row r="422" spans="1:15" x14ac:dyDescent="0.2">
      <c r="A422" s="88"/>
      <c r="B422" s="88" t="s">
        <v>164</v>
      </c>
      <c r="C422" s="88"/>
      <c r="D422" s="88"/>
      <c r="E422" s="88"/>
      <c r="F422" s="88"/>
      <c r="G422" s="88"/>
      <c r="H422" s="88"/>
      <c r="I422" s="88"/>
      <c r="J422" s="88"/>
      <c r="K422" s="88"/>
      <c r="L422" s="88"/>
      <c r="M422" s="88"/>
      <c r="N422" s="88"/>
      <c r="O422" s="88"/>
    </row>
    <row r="423" spans="1:15" x14ac:dyDescent="0.2">
      <c r="A423" s="88"/>
      <c r="B423" s="88"/>
      <c r="C423" s="88"/>
      <c r="D423" s="88"/>
      <c r="E423" s="88"/>
      <c r="F423" s="88"/>
      <c r="G423" s="88"/>
      <c r="H423" s="88"/>
      <c r="I423" s="88"/>
      <c r="J423" s="88"/>
      <c r="K423" s="88"/>
      <c r="L423" s="88"/>
      <c r="M423" s="88"/>
      <c r="N423" s="88"/>
      <c r="O423" s="88"/>
    </row>
    <row r="424" spans="1:15" x14ac:dyDescent="0.2">
      <c r="A424" s="88"/>
      <c r="B424" s="88"/>
      <c r="C424" s="88"/>
      <c r="D424" s="88"/>
      <c r="E424" s="88"/>
      <c r="F424" s="88"/>
      <c r="G424" s="88"/>
      <c r="H424" s="88"/>
      <c r="I424" s="88"/>
      <c r="J424" s="88"/>
      <c r="K424" s="88"/>
      <c r="L424" s="88"/>
      <c r="M424" s="88"/>
      <c r="N424" s="88"/>
      <c r="O424" s="88"/>
    </row>
    <row r="425" spans="1:15" x14ac:dyDescent="0.2">
      <c r="A425" s="88"/>
      <c r="B425" s="88"/>
      <c r="C425" s="88"/>
      <c r="D425" s="88"/>
      <c r="E425" s="88"/>
      <c r="F425" s="88"/>
      <c r="G425" s="88"/>
      <c r="H425" s="88"/>
      <c r="I425" s="88"/>
      <c r="J425" s="88"/>
      <c r="K425" s="88"/>
      <c r="L425" s="88"/>
      <c r="M425" s="88"/>
      <c r="N425" s="88"/>
      <c r="O425" s="88"/>
    </row>
    <row r="426" spans="1:15" x14ac:dyDescent="0.2">
      <c r="A426" s="88"/>
      <c r="B426" s="88"/>
      <c r="C426" s="88"/>
      <c r="D426" s="88"/>
      <c r="E426" s="88"/>
      <c r="F426" s="88"/>
      <c r="G426" s="88"/>
      <c r="H426" s="88"/>
      <c r="I426" s="88"/>
      <c r="J426" s="88"/>
      <c r="K426" s="88"/>
      <c r="L426" s="88"/>
      <c r="M426" s="88"/>
      <c r="N426" s="88"/>
      <c r="O426" s="88"/>
    </row>
    <row r="427" spans="1:15" x14ac:dyDescent="0.2">
      <c r="A427" s="88"/>
      <c r="B427" s="88"/>
      <c r="C427" s="88"/>
      <c r="D427" s="88"/>
      <c r="E427" s="88"/>
      <c r="F427" s="88"/>
      <c r="G427" s="88"/>
      <c r="H427" s="88"/>
      <c r="I427" s="88"/>
      <c r="J427" s="88"/>
      <c r="K427" s="88"/>
      <c r="L427" s="88"/>
      <c r="M427" s="88"/>
      <c r="N427" s="88"/>
      <c r="O427" s="88"/>
    </row>
    <row r="428" spans="1:15" x14ac:dyDescent="0.2">
      <c r="A428" s="88"/>
      <c r="B428" s="88"/>
      <c r="C428" s="88"/>
      <c r="D428" s="88"/>
      <c r="E428" s="88"/>
      <c r="F428" s="88"/>
      <c r="G428" s="88"/>
      <c r="H428" s="88"/>
      <c r="I428" s="88"/>
      <c r="J428" s="88"/>
      <c r="K428" s="88"/>
      <c r="L428" s="88"/>
      <c r="M428" s="88"/>
      <c r="N428" s="88"/>
      <c r="O428" s="88"/>
    </row>
    <row r="429" spans="1:15" x14ac:dyDescent="0.2">
      <c r="A429" s="88"/>
      <c r="B429" s="88"/>
      <c r="C429" s="88"/>
      <c r="D429" s="88"/>
      <c r="E429" s="88"/>
      <c r="F429" s="88"/>
      <c r="G429" s="88"/>
      <c r="H429" s="88"/>
      <c r="I429" s="88"/>
      <c r="J429" s="88"/>
      <c r="K429" s="88"/>
      <c r="L429" s="88"/>
      <c r="M429" s="88"/>
      <c r="N429" s="88"/>
      <c r="O429" s="88"/>
    </row>
    <row r="430" spans="1:15" x14ac:dyDescent="0.2">
      <c r="A430" s="88"/>
      <c r="B430" s="88"/>
      <c r="C430" s="88"/>
      <c r="D430" s="88"/>
      <c r="E430" s="88"/>
      <c r="F430" s="88"/>
      <c r="G430" s="88"/>
      <c r="H430" s="88"/>
      <c r="I430" s="88"/>
      <c r="J430" s="88"/>
      <c r="K430" s="88"/>
      <c r="L430" s="88"/>
      <c r="M430" s="88"/>
      <c r="N430" s="88"/>
      <c r="O430" s="88"/>
    </row>
    <row r="431" spans="1:15" x14ac:dyDescent="0.2">
      <c r="A431" s="88"/>
      <c r="B431" s="88"/>
      <c r="C431" s="88"/>
      <c r="D431" s="88"/>
      <c r="E431" s="88"/>
      <c r="F431" s="88"/>
      <c r="G431" s="88"/>
      <c r="H431" s="88"/>
      <c r="I431" s="88"/>
      <c r="J431" s="88"/>
      <c r="K431" s="88"/>
      <c r="L431" s="88"/>
      <c r="M431" s="88"/>
      <c r="N431" s="88"/>
      <c r="O431" s="88"/>
    </row>
    <row r="432" spans="1:15" x14ac:dyDescent="0.2">
      <c r="A432" s="88"/>
      <c r="B432" s="88"/>
      <c r="C432" s="88"/>
      <c r="D432" s="88"/>
      <c r="E432" s="88"/>
      <c r="F432" s="88"/>
      <c r="G432" s="88"/>
      <c r="H432" s="88"/>
      <c r="I432" s="88"/>
      <c r="J432" s="88"/>
      <c r="K432" s="88"/>
      <c r="L432" s="88"/>
      <c r="M432" s="88"/>
      <c r="N432" s="88"/>
      <c r="O432" s="88"/>
    </row>
    <row r="433" spans="1:15" x14ac:dyDescent="0.2">
      <c r="A433" s="88"/>
      <c r="B433" s="88"/>
      <c r="C433" s="88"/>
      <c r="D433" s="88"/>
      <c r="E433" s="88"/>
      <c r="F433" s="88"/>
      <c r="G433" s="88"/>
      <c r="H433" s="88"/>
      <c r="I433" s="88"/>
      <c r="J433" s="88"/>
      <c r="K433" s="88"/>
      <c r="L433" s="88"/>
      <c r="M433" s="88"/>
      <c r="N433" s="88"/>
      <c r="O433" s="88"/>
    </row>
    <row r="434" spans="1:15" x14ac:dyDescent="0.2">
      <c r="A434" s="88"/>
      <c r="B434" s="88"/>
      <c r="C434" s="88"/>
      <c r="D434" s="88"/>
      <c r="E434" s="88"/>
      <c r="F434" s="88"/>
      <c r="G434" s="88"/>
      <c r="H434" s="88"/>
      <c r="I434" s="88"/>
      <c r="J434" s="88"/>
      <c r="K434" s="88"/>
      <c r="L434" s="88"/>
      <c r="M434" s="88"/>
      <c r="N434" s="88"/>
      <c r="O434" s="88"/>
    </row>
    <row r="435" spans="1:15" x14ac:dyDescent="0.2">
      <c r="A435" s="88"/>
      <c r="B435" s="88"/>
      <c r="C435" s="88"/>
      <c r="D435" s="88"/>
      <c r="E435" s="88"/>
      <c r="F435" s="88"/>
      <c r="G435" s="88"/>
      <c r="H435" s="88"/>
      <c r="I435" s="88"/>
      <c r="J435" s="88"/>
      <c r="K435" s="88"/>
      <c r="L435" s="88"/>
      <c r="M435" s="88"/>
      <c r="N435" s="88"/>
      <c r="O435" s="88"/>
    </row>
    <row r="436" spans="1:15" x14ac:dyDescent="0.2">
      <c r="A436" s="88"/>
      <c r="B436" s="88"/>
      <c r="C436" s="88"/>
      <c r="D436" s="88"/>
      <c r="E436" s="88"/>
      <c r="F436" s="88"/>
      <c r="G436" s="88"/>
      <c r="H436" s="88"/>
      <c r="I436" s="88"/>
      <c r="J436" s="88"/>
      <c r="K436" s="88"/>
      <c r="L436" s="88"/>
      <c r="M436" s="88"/>
      <c r="N436" s="88"/>
      <c r="O436" s="88"/>
    </row>
    <row r="437" spans="1:15" x14ac:dyDescent="0.2">
      <c r="A437" s="88"/>
      <c r="B437" s="88"/>
      <c r="C437" s="88"/>
      <c r="D437" s="88"/>
      <c r="E437" s="88"/>
      <c r="F437" s="88"/>
      <c r="G437" s="88"/>
      <c r="H437" s="88"/>
      <c r="I437" s="88"/>
      <c r="J437" s="88"/>
      <c r="K437" s="88"/>
      <c r="L437" s="88"/>
      <c r="M437" s="88"/>
      <c r="N437" s="88"/>
      <c r="O437" s="88"/>
    </row>
    <row r="438" spans="1:15" x14ac:dyDescent="0.2">
      <c r="A438" s="88"/>
      <c r="B438" s="88"/>
      <c r="C438" s="88"/>
      <c r="D438" s="88"/>
      <c r="E438" s="88"/>
      <c r="F438" s="88"/>
      <c r="G438" s="88"/>
      <c r="H438" s="88"/>
      <c r="I438" s="88"/>
      <c r="J438" s="88"/>
      <c r="K438" s="88"/>
      <c r="L438" s="88"/>
      <c r="M438" s="88"/>
      <c r="N438" s="88"/>
      <c r="O438" s="88"/>
    </row>
    <row r="439" spans="1:15" x14ac:dyDescent="0.2">
      <c r="A439" s="88"/>
      <c r="B439" s="88"/>
      <c r="C439" s="88"/>
      <c r="D439" s="88"/>
      <c r="E439" s="88"/>
      <c r="F439" s="88"/>
      <c r="G439" s="88"/>
      <c r="H439" s="88"/>
      <c r="I439" s="88"/>
      <c r="J439" s="88"/>
      <c r="K439" s="88"/>
      <c r="L439" s="88"/>
      <c r="M439" s="88"/>
      <c r="N439" s="88"/>
      <c r="O439" s="88"/>
    </row>
    <row r="440" spans="1:15" x14ac:dyDescent="0.2">
      <c r="A440" s="88"/>
      <c r="B440" s="88"/>
      <c r="C440" s="88"/>
      <c r="D440" s="88"/>
      <c r="E440" s="88"/>
      <c r="F440" s="88"/>
      <c r="G440" s="88"/>
      <c r="H440" s="88"/>
      <c r="I440" s="88"/>
      <c r="J440" s="88"/>
      <c r="K440" s="88"/>
      <c r="L440" s="88"/>
      <c r="M440" s="88"/>
      <c r="N440" s="88"/>
      <c r="O440" s="88"/>
    </row>
    <row r="441" spans="1:15" x14ac:dyDescent="0.2">
      <c r="A441" s="88"/>
      <c r="B441" s="88"/>
      <c r="C441" s="88"/>
      <c r="D441" s="88"/>
      <c r="E441" s="88"/>
      <c r="F441" s="88"/>
      <c r="G441" s="88"/>
      <c r="H441" s="88"/>
      <c r="I441" s="88"/>
      <c r="J441" s="88"/>
      <c r="K441" s="88"/>
      <c r="L441" s="88"/>
      <c r="M441" s="88"/>
      <c r="N441" s="88"/>
      <c r="O441" s="88"/>
    </row>
    <row r="442" spans="1:15" x14ac:dyDescent="0.2">
      <c r="A442" s="88"/>
      <c r="B442" s="88"/>
      <c r="C442" s="88"/>
      <c r="D442" s="88"/>
      <c r="E442" s="88"/>
      <c r="F442" s="88"/>
      <c r="G442" s="88"/>
      <c r="H442" s="88"/>
      <c r="I442" s="88"/>
      <c r="J442" s="88"/>
      <c r="K442" s="88"/>
      <c r="L442" s="88"/>
      <c r="M442" s="88"/>
      <c r="N442" s="88"/>
      <c r="O442" s="88"/>
    </row>
    <row r="443" spans="1:15" x14ac:dyDescent="0.2">
      <c r="A443" s="88"/>
      <c r="B443" s="88"/>
      <c r="C443" s="88"/>
      <c r="D443" s="88"/>
      <c r="E443" s="88"/>
      <c r="F443" s="88"/>
      <c r="G443" s="88"/>
      <c r="H443" s="88"/>
      <c r="I443" s="88"/>
      <c r="J443" s="88"/>
      <c r="K443" s="88"/>
      <c r="L443" s="88"/>
      <c r="M443" s="88"/>
      <c r="N443" s="88"/>
      <c r="O443" s="88"/>
    </row>
    <row r="444" spans="1:15" x14ac:dyDescent="0.2">
      <c r="A444" s="88"/>
      <c r="B444" s="88"/>
      <c r="C444" s="88"/>
      <c r="D444" s="88"/>
      <c r="E444" s="88"/>
      <c r="F444" s="88"/>
      <c r="G444" s="88"/>
      <c r="H444" s="88"/>
      <c r="I444" s="88"/>
      <c r="J444" s="88"/>
      <c r="K444" s="88"/>
      <c r="L444" s="88"/>
      <c r="M444" s="88"/>
      <c r="N444" s="88"/>
      <c r="O444" s="88"/>
    </row>
    <row r="445" spans="1:15" x14ac:dyDescent="0.2">
      <c r="A445" s="88"/>
      <c r="B445" s="88"/>
      <c r="C445" s="88"/>
      <c r="D445" s="88"/>
      <c r="E445" s="88"/>
      <c r="F445" s="88"/>
      <c r="G445" s="88"/>
      <c r="H445" s="88"/>
      <c r="I445" s="88"/>
      <c r="J445" s="88"/>
      <c r="K445" s="88"/>
      <c r="L445" s="88"/>
      <c r="M445" s="88"/>
      <c r="N445" s="88"/>
      <c r="O445" s="88"/>
    </row>
    <row r="446" spans="1:15" x14ac:dyDescent="0.2">
      <c r="A446" s="88"/>
      <c r="B446" s="88"/>
      <c r="C446" s="88"/>
      <c r="D446" s="88"/>
      <c r="E446" s="88"/>
      <c r="F446" s="88"/>
      <c r="G446" s="88"/>
      <c r="H446" s="88"/>
      <c r="I446" s="88"/>
      <c r="J446" s="88"/>
      <c r="K446" s="88"/>
      <c r="L446" s="88"/>
      <c r="M446" s="88"/>
      <c r="N446" s="88"/>
      <c r="O446" s="88"/>
    </row>
    <row r="447" spans="1:15" x14ac:dyDescent="0.2">
      <c r="A447" s="88"/>
      <c r="B447" s="88"/>
      <c r="C447" s="88"/>
      <c r="D447" s="88"/>
      <c r="E447" s="88"/>
      <c r="F447" s="88"/>
      <c r="G447" s="88"/>
      <c r="H447" s="88"/>
      <c r="I447" s="88"/>
      <c r="J447" s="88"/>
      <c r="K447" s="88"/>
      <c r="L447" s="88"/>
      <c r="M447" s="88"/>
      <c r="N447" s="88"/>
      <c r="O447" s="88"/>
    </row>
    <row r="448" spans="1:15" x14ac:dyDescent="0.2">
      <c r="A448" s="88"/>
      <c r="B448" s="88"/>
      <c r="C448" s="88"/>
      <c r="D448" s="88"/>
      <c r="E448" s="88"/>
      <c r="F448" s="88"/>
      <c r="G448" s="88"/>
      <c r="H448" s="88"/>
      <c r="I448" s="88"/>
      <c r="J448" s="88"/>
      <c r="K448" s="88"/>
      <c r="L448" s="88"/>
      <c r="M448" s="88"/>
      <c r="N448" s="88"/>
      <c r="O448" s="88"/>
    </row>
    <row r="449" spans="1:15" x14ac:dyDescent="0.2">
      <c r="A449" s="88"/>
      <c r="B449" s="88"/>
      <c r="C449" s="88"/>
      <c r="D449" s="88"/>
      <c r="E449" s="88"/>
      <c r="F449" s="88"/>
      <c r="G449" s="88"/>
      <c r="H449" s="88"/>
      <c r="I449" s="88"/>
      <c r="J449" s="88"/>
      <c r="K449" s="88"/>
      <c r="L449" s="88"/>
      <c r="M449" s="88"/>
      <c r="N449" s="88"/>
      <c r="O449" s="88"/>
    </row>
    <row r="450" spans="1:15" x14ac:dyDescent="0.2">
      <c r="A450" s="88"/>
      <c r="B450" s="88"/>
      <c r="C450" s="88"/>
      <c r="D450" s="88"/>
      <c r="E450" s="88"/>
      <c r="F450" s="88"/>
      <c r="G450" s="88"/>
      <c r="H450" s="88"/>
      <c r="I450" s="88"/>
      <c r="J450" s="88"/>
      <c r="K450" s="88"/>
      <c r="L450" s="88"/>
      <c r="M450" s="88"/>
      <c r="N450" s="88"/>
      <c r="O450" s="88"/>
    </row>
    <row r="451" spans="1:15" x14ac:dyDescent="0.2">
      <c r="A451" s="88"/>
      <c r="B451" s="88"/>
      <c r="C451" s="88"/>
      <c r="D451" s="88"/>
      <c r="E451" s="88"/>
      <c r="F451" s="88"/>
      <c r="G451" s="88"/>
      <c r="H451" s="88"/>
      <c r="I451" s="88"/>
      <c r="J451" s="88"/>
      <c r="K451" s="88"/>
      <c r="L451" s="88"/>
      <c r="M451" s="88"/>
      <c r="N451" s="88"/>
      <c r="O451" s="88"/>
    </row>
    <row r="452" spans="1:15" x14ac:dyDescent="0.2">
      <c r="A452" s="88"/>
      <c r="B452" s="88"/>
      <c r="C452" s="88"/>
      <c r="D452" s="88"/>
      <c r="E452" s="88"/>
      <c r="F452" s="88"/>
      <c r="G452" s="88"/>
      <c r="H452" s="88"/>
      <c r="I452" s="88"/>
      <c r="J452" s="88"/>
      <c r="K452" s="88"/>
      <c r="L452" s="88"/>
      <c r="M452" s="88"/>
      <c r="N452" s="88"/>
      <c r="O452" s="88"/>
    </row>
    <row r="453" spans="1:15" x14ac:dyDescent="0.2">
      <c r="A453" s="88"/>
      <c r="B453" s="88"/>
      <c r="C453" s="88"/>
      <c r="D453" s="88"/>
      <c r="E453" s="88"/>
      <c r="F453" s="88"/>
      <c r="G453" s="88"/>
      <c r="H453" s="88"/>
      <c r="I453" s="88"/>
      <c r="J453" s="88"/>
      <c r="K453" s="88"/>
      <c r="L453" s="88"/>
      <c r="M453" s="88"/>
      <c r="N453" s="88"/>
      <c r="O453" s="88"/>
    </row>
    <row r="454" spans="1:15" x14ac:dyDescent="0.2">
      <c r="A454" s="88"/>
      <c r="B454" s="88"/>
      <c r="C454" s="88"/>
      <c r="D454" s="88"/>
      <c r="E454" s="88"/>
      <c r="F454" s="88"/>
      <c r="G454" s="88"/>
      <c r="H454" s="88"/>
      <c r="I454" s="88"/>
      <c r="J454" s="88"/>
      <c r="K454" s="88"/>
      <c r="L454" s="88"/>
      <c r="M454" s="88"/>
      <c r="N454" s="88"/>
      <c r="O454" s="88"/>
    </row>
    <row r="455" spans="1:15" x14ac:dyDescent="0.2">
      <c r="A455" s="88"/>
      <c r="B455" s="88"/>
      <c r="C455" s="88"/>
      <c r="D455" s="88"/>
      <c r="E455" s="88"/>
      <c r="F455" s="88"/>
      <c r="G455" s="88"/>
      <c r="H455" s="88"/>
      <c r="I455" s="88"/>
      <c r="J455" s="88"/>
      <c r="K455" s="88"/>
      <c r="L455" s="88"/>
      <c r="M455" s="88"/>
      <c r="N455" s="88"/>
      <c r="O455" s="88"/>
    </row>
    <row r="456" spans="1:15" x14ac:dyDescent="0.2">
      <c r="A456" s="88"/>
      <c r="B456" s="88"/>
      <c r="C456" s="88"/>
      <c r="D456" s="88"/>
      <c r="E456" s="88"/>
      <c r="F456" s="88"/>
      <c r="G456" s="88"/>
      <c r="H456" s="88"/>
      <c r="I456" s="88"/>
      <c r="J456" s="88"/>
      <c r="K456" s="88"/>
      <c r="L456" s="88"/>
      <c r="M456" s="88"/>
      <c r="N456" s="88"/>
      <c r="O456" s="88"/>
    </row>
    <row r="457" spans="1:15" x14ac:dyDescent="0.2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</row>
    <row r="458" spans="1:15" x14ac:dyDescent="0.2">
      <c r="A458" s="9"/>
      <c r="B458" s="85" t="s">
        <v>88</v>
      </c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</row>
    <row r="459" spans="1:15" x14ac:dyDescent="0.2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</row>
    <row r="460" spans="1:15" x14ac:dyDescent="0.2">
      <c r="A460" s="9"/>
      <c r="B460" s="85" t="s">
        <v>79</v>
      </c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</row>
    <row r="461" spans="1:15" x14ac:dyDescent="0.2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</row>
    <row r="462" spans="1:15" ht="26.25" customHeight="1" x14ac:dyDescent="0.2">
      <c r="A462" s="9"/>
      <c r="B462" s="123" t="s">
        <v>131</v>
      </c>
      <c r="C462" s="123"/>
      <c r="D462" s="123"/>
      <c r="E462" s="123"/>
      <c r="F462" s="123"/>
      <c r="G462" s="123"/>
      <c r="H462" s="123"/>
      <c r="I462" s="123"/>
      <c r="J462" s="9"/>
      <c r="K462" s="9"/>
      <c r="L462" s="9"/>
      <c r="M462" s="9"/>
      <c r="N462" s="9"/>
      <c r="O462" s="9"/>
    </row>
    <row r="463" spans="1:15" x14ac:dyDescent="0.2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</row>
    <row r="464" spans="1:15" x14ac:dyDescent="0.2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</row>
    <row r="465" spans="1:15" x14ac:dyDescent="0.2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</row>
    <row r="466" spans="1:15" x14ac:dyDescent="0.2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</row>
    <row r="467" spans="1:15" x14ac:dyDescent="0.2">
      <c r="A467" s="9"/>
      <c r="B467" s="9" t="s">
        <v>133</v>
      </c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</row>
    <row r="468" spans="1:15" ht="28.5" customHeight="1" x14ac:dyDescent="0.2">
      <c r="A468" s="9"/>
      <c r="B468" s="124" t="s">
        <v>132</v>
      </c>
      <c r="C468" s="124"/>
      <c r="D468" s="124"/>
      <c r="E468" s="124"/>
      <c r="F468" s="124"/>
      <c r="G468" s="124"/>
      <c r="H468" s="124"/>
      <c r="I468" s="124"/>
      <c r="J468" s="9"/>
      <c r="K468" s="9"/>
      <c r="L468" s="9"/>
      <c r="M468" s="9"/>
      <c r="N468" s="9"/>
      <c r="O468" s="9"/>
    </row>
    <row r="469" spans="1:15" x14ac:dyDescent="0.2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</row>
    <row r="470" spans="1:15" x14ac:dyDescent="0.2">
      <c r="A470" s="9"/>
      <c r="B470" s="9" t="s">
        <v>134</v>
      </c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</row>
    <row r="471" spans="1:15" x14ac:dyDescent="0.2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</row>
    <row r="472" spans="1:15" x14ac:dyDescent="0.2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</row>
    <row r="473" spans="1:15" x14ac:dyDescent="0.2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</row>
    <row r="474" spans="1:15" x14ac:dyDescent="0.2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</row>
    <row r="475" spans="1:15" x14ac:dyDescent="0.2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</row>
    <row r="476" spans="1:15" x14ac:dyDescent="0.2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</row>
    <row r="477" spans="1:15" x14ac:dyDescent="0.2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</row>
    <row r="478" spans="1:15" x14ac:dyDescent="0.2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</row>
    <row r="479" spans="1:15" x14ac:dyDescent="0.2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</row>
    <row r="480" spans="1:15" x14ac:dyDescent="0.2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</row>
    <row r="481" spans="1:15" x14ac:dyDescent="0.2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</row>
    <row r="482" spans="1:15" x14ac:dyDescent="0.2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</row>
    <row r="483" spans="1:15" x14ac:dyDescent="0.2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</row>
    <row r="484" spans="1:15" x14ac:dyDescent="0.2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</row>
    <row r="485" spans="1:15" x14ac:dyDescent="0.2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</row>
    <row r="486" spans="1:15" x14ac:dyDescent="0.2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</row>
    <row r="487" spans="1:15" x14ac:dyDescent="0.2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</row>
    <row r="488" spans="1:15" x14ac:dyDescent="0.2">
      <c r="A488" s="88"/>
      <c r="B488" s="88"/>
      <c r="C488" s="88"/>
      <c r="D488" s="88"/>
      <c r="E488" s="88"/>
      <c r="F488" s="88"/>
      <c r="G488" s="88"/>
      <c r="H488" s="88"/>
      <c r="I488" s="88"/>
      <c r="J488" s="88"/>
      <c r="K488" s="88"/>
      <c r="L488" s="88"/>
      <c r="M488" s="88"/>
      <c r="N488" s="88"/>
      <c r="O488" s="88"/>
    </row>
    <row r="489" spans="1:15" x14ac:dyDescent="0.2">
      <c r="A489" s="88"/>
      <c r="B489" s="89" t="s">
        <v>82</v>
      </c>
      <c r="C489" s="88"/>
      <c r="D489" s="88"/>
      <c r="E489" s="88"/>
      <c r="F489" s="88"/>
      <c r="G489" s="88"/>
      <c r="H489" s="88"/>
      <c r="I489" s="88"/>
      <c r="J489" s="88"/>
      <c r="K489" s="88"/>
      <c r="L489" s="88"/>
      <c r="M489" s="88"/>
      <c r="N489" s="88"/>
      <c r="O489" s="88"/>
    </row>
    <row r="490" spans="1:15" x14ac:dyDescent="0.2">
      <c r="A490" s="88"/>
      <c r="B490" s="88"/>
      <c r="C490" s="88"/>
      <c r="D490" s="88"/>
      <c r="E490" s="88"/>
      <c r="F490" s="88"/>
      <c r="G490" s="88"/>
      <c r="H490" s="88"/>
      <c r="I490" s="88"/>
      <c r="J490" s="88"/>
      <c r="K490" s="88"/>
      <c r="L490" s="88"/>
      <c r="M490" s="88"/>
      <c r="N490" s="88"/>
      <c r="O490" s="88"/>
    </row>
    <row r="491" spans="1:15" x14ac:dyDescent="0.2">
      <c r="A491" s="88"/>
      <c r="B491" s="88" t="s">
        <v>145</v>
      </c>
      <c r="C491" s="88"/>
      <c r="D491" s="88"/>
      <c r="E491" s="88"/>
      <c r="F491" s="88"/>
      <c r="G491" s="88"/>
      <c r="H491" s="88"/>
      <c r="I491" s="88"/>
      <c r="J491" s="88"/>
      <c r="K491" s="88"/>
      <c r="L491" s="88"/>
      <c r="M491" s="88"/>
      <c r="N491" s="88"/>
      <c r="O491" s="88"/>
    </row>
    <row r="492" spans="1:15" x14ac:dyDescent="0.2">
      <c r="A492" s="88"/>
      <c r="B492" s="88" t="s">
        <v>146</v>
      </c>
      <c r="C492" s="88"/>
      <c r="D492" s="88"/>
      <c r="E492" s="88"/>
      <c r="F492" s="88"/>
      <c r="G492" s="88"/>
      <c r="H492" s="88"/>
      <c r="I492" s="88"/>
      <c r="J492" s="88"/>
      <c r="K492" s="88"/>
      <c r="L492" s="88"/>
      <c r="M492" s="88"/>
      <c r="N492" s="88"/>
      <c r="O492" s="88"/>
    </row>
    <row r="493" spans="1:15" x14ac:dyDescent="0.2">
      <c r="A493" s="88"/>
      <c r="B493" s="88" t="s">
        <v>135</v>
      </c>
      <c r="C493" s="88"/>
      <c r="D493" s="88"/>
      <c r="E493" s="88"/>
      <c r="F493" s="88"/>
      <c r="G493" s="88"/>
      <c r="H493" s="88"/>
      <c r="I493" s="88"/>
      <c r="J493" s="88"/>
      <c r="K493" s="88"/>
      <c r="L493" s="88"/>
      <c r="M493" s="88"/>
      <c r="N493" s="88"/>
      <c r="O493" s="88"/>
    </row>
    <row r="494" spans="1:15" x14ac:dyDescent="0.2">
      <c r="A494" s="88"/>
      <c r="B494" s="88" t="s">
        <v>136</v>
      </c>
      <c r="C494" s="88"/>
      <c r="D494" s="88"/>
      <c r="E494" s="88"/>
      <c r="F494" s="88"/>
      <c r="G494" s="88"/>
      <c r="H494" s="88"/>
      <c r="I494" s="88"/>
      <c r="J494" s="88"/>
      <c r="K494" s="88"/>
      <c r="L494" s="88"/>
      <c r="M494" s="88"/>
      <c r="N494" s="88"/>
      <c r="O494" s="88"/>
    </row>
    <row r="495" spans="1:15" x14ac:dyDescent="0.2">
      <c r="A495" s="88"/>
      <c r="B495" s="88" t="s">
        <v>137</v>
      </c>
      <c r="C495" s="88"/>
      <c r="D495" s="88"/>
      <c r="E495" s="88"/>
      <c r="F495" s="88"/>
      <c r="G495" s="88"/>
      <c r="H495" s="88"/>
      <c r="I495" s="88"/>
      <c r="J495" s="88"/>
      <c r="K495" s="88"/>
      <c r="L495" s="88"/>
      <c r="M495" s="88"/>
      <c r="N495" s="88"/>
      <c r="O495" s="88"/>
    </row>
    <row r="496" spans="1:15" x14ac:dyDescent="0.2">
      <c r="A496" s="88"/>
      <c r="B496" s="88"/>
      <c r="C496" s="88"/>
      <c r="D496" s="88"/>
      <c r="E496" s="88"/>
      <c r="F496" s="88"/>
      <c r="G496" s="88"/>
      <c r="H496" s="88"/>
      <c r="I496" s="88"/>
      <c r="J496" s="88"/>
      <c r="K496" s="88"/>
      <c r="L496" s="88"/>
      <c r="M496" s="88"/>
      <c r="N496" s="88"/>
      <c r="O496" s="88"/>
    </row>
    <row r="497" spans="1:15" x14ac:dyDescent="0.2">
      <c r="A497" s="88"/>
      <c r="B497" s="88"/>
      <c r="C497" s="88"/>
      <c r="D497" s="88"/>
      <c r="E497" s="88"/>
      <c r="F497" s="88"/>
      <c r="G497" s="88"/>
      <c r="H497" s="88"/>
      <c r="I497" s="88"/>
      <c r="J497" s="88"/>
      <c r="K497" s="88"/>
      <c r="L497" s="88"/>
      <c r="M497" s="88"/>
      <c r="N497" s="88"/>
      <c r="O497" s="88"/>
    </row>
    <row r="498" spans="1:15" x14ac:dyDescent="0.2">
      <c r="A498" s="88"/>
      <c r="B498" s="88"/>
      <c r="C498" s="88"/>
      <c r="D498" s="88"/>
      <c r="E498" s="88"/>
      <c r="F498" s="88"/>
      <c r="G498" s="88"/>
      <c r="H498" s="88"/>
      <c r="I498" s="88"/>
      <c r="J498" s="88"/>
      <c r="K498" s="88"/>
      <c r="L498" s="88"/>
      <c r="M498" s="88"/>
      <c r="N498" s="88"/>
      <c r="O498" s="88"/>
    </row>
    <row r="499" spans="1:15" x14ac:dyDescent="0.2">
      <c r="A499" s="88"/>
      <c r="B499" s="88"/>
      <c r="C499" s="88"/>
      <c r="D499" s="88"/>
      <c r="E499" s="88"/>
      <c r="F499" s="88"/>
      <c r="G499" s="88"/>
      <c r="H499" s="88"/>
      <c r="I499" s="88"/>
      <c r="J499" s="88"/>
      <c r="K499" s="88"/>
      <c r="L499" s="88"/>
      <c r="M499" s="88"/>
      <c r="N499" s="88"/>
      <c r="O499" s="88"/>
    </row>
    <row r="500" spans="1:15" x14ac:dyDescent="0.2">
      <c r="A500" s="88"/>
      <c r="B500" s="88"/>
      <c r="C500" s="88"/>
      <c r="D500" s="88"/>
      <c r="E500" s="88"/>
      <c r="F500" s="88"/>
      <c r="G500" s="88"/>
      <c r="H500" s="88"/>
      <c r="I500" s="88"/>
      <c r="J500" s="88"/>
      <c r="K500" s="88"/>
      <c r="L500" s="88"/>
      <c r="M500" s="88"/>
      <c r="N500" s="88"/>
      <c r="O500" s="88"/>
    </row>
    <row r="501" spans="1:15" x14ac:dyDescent="0.2">
      <c r="A501" s="88"/>
      <c r="B501" s="88"/>
      <c r="C501" s="88"/>
      <c r="D501" s="88"/>
      <c r="E501" s="88"/>
      <c r="F501" s="88"/>
      <c r="G501" s="88"/>
      <c r="H501" s="88"/>
      <c r="I501" s="88"/>
      <c r="J501" s="88"/>
      <c r="K501" s="88"/>
      <c r="L501" s="88"/>
      <c r="M501" s="88"/>
      <c r="N501" s="88"/>
      <c r="O501" s="88"/>
    </row>
    <row r="502" spans="1:15" x14ac:dyDescent="0.2">
      <c r="A502" s="88"/>
      <c r="B502" s="88"/>
      <c r="C502" s="88"/>
      <c r="D502" s="88"/>
      <c r="E502" s="88"/>
      <c r="F502" s="88"/>
      <c r="G502" s="88"/>
      <c r="H502" s="88"/>
      <c r="I502" s="88"/>
      <c r="J502" s="88"/>
      <c r="K502" s="88"/>
      <c r="L502" s="88"/>
      <c r="M502" s="88"/>
      <c r="N502" s="88"/>
      <c r="O502" s="88"/>
    </row>
    <row r="503" spans="1:15" x14ac:dyDescent="0.2">
      <c r="A503" s="88"/>
      <c r="B503" s="88"/>
      <c r="C503" s="88"/>
      <c r="D503" s="88"/>
      <c r="E503" s="88"/>
      <c r="F503" s="88"/>
      <c r="G503" s="88"/>
      <c r="H503" s="88"/>
      <c r="I503" s="88"/>
      <c r="J503" s="88"/>
      <c r="K503" s="88"/>
      <c r="L503" s="88"/>
      <c r="M503" s="88"/>
      <c r="N503" s="88"/>
      <c r="O503" s="88"/>
    </row>
    <row r="504" spans="1:15" x14ac:dyDescent="0.2">
      <c r="A504" s="88"/>
      <c r="B504" s="88"/>
      <c r="C504" s="88"/>
      <c r="D504" s="88"/>
      <c r="E504" s="88"/>
      <c r="F504" s="88"/>
      <c r="G504" s="88"/>
      <c r="H504" s="88"/>
      <c r="I504" s="88"/>
      <c r="J504" s="88"/>
      <c r="K504" s="88"/>
      <c r="L504" s="88"/>
      <c r="M504" s="88"/>
      <c r="N504" s="88"/>
      <c r="O504" s="88"/>
    </row>
    <row r="505" spans="1:15" x14ac:dyDescent="0.2">
      <c r="A505" s="88"/>
      <c r="B505" s="88"/>
      <c r="C505" s="88"/>
      <c r="D505" s="88"/>
      <c r="E505" s="88"/>
      <c r="F505" s="88"/>
      <c r="G505" s="88"/>
      <c r="H505" s="88"/>
      <c r="I505" s="88"/>
      <c r="J505" s="88"/>
      <c r="K505" s="88"/>
      <c r="L505" s="88"/>
      <c r="M505" s="88"/>
      <c r="N505" s="88"/>
      <c r="O505" s="88"/>
    </row>
    <row r="506" spans="1:15" x14ac:dyDescent="0.2">
      <c r="A506" s="88"/>
      <c r="B506" s="88"/>
      <c r="C506" s="88"/>
      <c r="D506" s="88"/>
      <c r="E506" s="88"/>
      <c r="F506" s="88"/>
      <c r="G506" s="88"/>
      <c r="H506" s="88"/>
      <c r="I506" s="88"/>
      <c r="J506" s="88"/>
      <c r="K506" s="88"/>
      <c r="L506" s="88"/>
      <c r="M506" s="88"/>
      <c r="N506" s="88"/>
      <c r="O506" s="88"/>
    </row>
    <row r="507" spans="1:15" x14ac:dyDescent="0.2">
      <c r="A507" s="88"/>
      <c r="B507" s="88"/>
      <c r="C507" s="88"/>
      <c r="D507" s="88"/>
      <c r="E507" s="88"/>
      <c r="F507" s="88"/>
      <c r="G507" s="88"/>
      <c r="H507" s="88"/>
      <c r="I507" s="88"/>
      <c r="J507" s="88"/>
      <c r="K507" s="88"/>
      <c r="L507" s="88"/>
      <c r="M507" s="88"/>
      <c r="N507" s="88"/>
      <c r="O507" s="88"/>
    </row>
    <row r="508" spans="1:15" x14ac:dyDescent="0.2">
      <c r="A508" s="88"/>
      <c r="B508" s="88"/>
      <c r="C508" s="88"/>
      <c r="D508" s="88"/>
      <c r="E508" s="88"/>
      <c r="F508" s="88"/>
      <c r="G508" s="88"/>
      <c r="H508" s="88"/>
      <c r="I508" s="88"/>
      <c r="J508" s="88"/>
      <c r="K508" s="88"/>
      <c r="L508" s="88"/>
      <c r="M508" s="88"/>
      <c r="N508" s="88"/>
      <c r="O508" s="88"/>
    </row>
    <row r="509" spans="1:15" x14ac:dyDescent="0.2">
      <c r="A509" s="88"/>
      <c r="B509" s="88"/>
      <c r="C509" s="88"/>
      <c r="D509" s="88"/>
      <c r="E509" s="88"/>
      <c r="F509" s="88"/>
      <c r="G509" s="88"/>
      <c r="H509" s="88"/>
      <c r="I509" s="88"/>
      <c r="J509" s="88"/>
      <c r="K509" s="88"/>
      <c r="L509" s="88"/>
      <c r="M509" s="88"/>
      <c r="N509" s="88"/>
      <c r="O509" s="88"/>
    </row>
    <row r="510" spans="1:15" x14ac:dyDescent="0.2">
      <c r="A510" s="88"/>
      <c r="B510" s="88"/>
      <c r="C510" s="88"/>
      <c r="D510" s="88"/>
      <c r="E510" s="88"/>
      <c r="F510" s="88"/>
      <c r="G510" s="88"/>
      <c r="H510" s="88"/>
      <c r="I510" s="88"/>
      <c r="J510" s="88"/>
      <c r="K510" s="88"/>
      <c r="L510" s="88"/>
      <c r="M510" s="88"/>
      <c r="N510" s="88"/>
      <c r="O510" s="88"/>
    </row>
    <row r="511" spans="1:15" x14ac:dyDescent="0.2">
      <c r="A511" s="88"/>
      <c r="B511" s="88"/>
      <c r="C511" s="88"/>
      <c r="D511" s="88"/>
      <c r="E511" s="88"/>
      <c r="F511" s="88"/>
      <c r="G511" s="88"/>
      <c r="H511" s="88"/>
      <c r="I511" s="88"/>
      <c r="J511" s="88"/>
      <c r="K511" s="88"/>
      <c r="L511" s="88"/>
      <c r="M511" s="88"/>
      <c r="N511" s="88"/>
      <c r="O511" s="88"/>
    </row>
    <row r="512" spans="1:15" x14ac:dyDescent="0.2">
      <c r="A512" s="88"/>
      <c r="B512" s="88"/>
      <c r="C512" s="88"/>
      <c r="D512" s="88"/>
      <c r="E512" s="88"/>
      <c r="F512" s="88"/>
      <c r="G512" s="88"/>
      <c r="H512" s="88"/>
      <c r="I512" s="88"/>
      <c r="J512" s="88"/>
      <c r="K512" s="88"/>
      <c r="L512" s="88"/>
      <c r="M512" s="88"/>
      <c r="N512" s="88"/>
      <c r="O512" s="88"/>
    </row>
    <row r="513" spans="1:15" x14ac:dyDescent="0.2">
      <c r="A513" s="88"/>
      <c r="B513" s="88"/>
      <c r="C513" s="88"/>
      <c r="D513" s="88"/>
      <c r="E513" s="88"/>
      <c r="F513" s="88"/>
      <c r="G513" s="88"/>
      <c r="H513" s="88"/>
      <c r="I513" s="88"/>
      <c r="J513" s="88"/>
      <c r="K513" s="88"/>
      <c r="L513" s="88"/>
      <c r="M513" s="88"/>
      <c r="N513" s="88"/>
      <c r="O513" s="88"/>
    </row>
    <row r="514" spans="1:15" x14ac:dyDescent="0.2">
      <c r="A514" s="88"/>
      <c r="B514" s="88"/>
      <c r="C514" s="88"/>
      <c r="D514" s="88"/>
      <c r="E514" s="88"/>
      <c r="F514" s="88"/>
      <c r="G514" s="88"/>
      <c r="H514" s="88"/>
      <c r="I514" s="88"/>
      <c r="J514" s="88"/>
      <c r="K514" s="88"/>
      <c r="L514" s="88"/>
      <c r="M514" s="88"/>
      <c r="N514" s="88"/>
      <c r="O514" s="88"/>
    </row>
    <row r="515" spans="1:15" x14ac:dyDescent="0.2">
      <c r="A515" s="88"/>
      <c r="B515" s="88"/>
      <c r="C515" s="88"/>
      <c r="D515" s="88"/>
      <c r="E515" s="88"/>
      <c r="F515" s="88"/>
      <c r="G515" s="88"/>
      <c r="H515" s="88"/>
      <c r="I515" s="88"/>
      <c r="J515" s="88"/>
      <c r="K515" s="88"/>
      <c r="L515" s="88"/>
      <c r="M515" s="88"/>
      <c r="N515" s="88"/>
      <c r="O515" s="88"/>
    </row>
    <row r="516" spans="1:15" x14ac:dyDescent="0.2">
      <c r="A516" s="88"/>
      <c r="B516" s="88"/>
      <c r="C516" s="88"/>
      <c r="D516" s="88"/>
      <c r="E516" s="88"/>
      <c r="F516" s="88"/>
      <c r="G516" s="88"/>
      <c r="H516" s="88"/>
      <c r="I516" s="88"/>
      <c r="J516" s="88"/>
      <c r="K516" s="88"/>
      <c r="L516" s="88"/>
      <c r="M516" s="88"/>
      <c r="N516" s="88"/>
      <c r="O516" s="88"/>
    </row>
    <row r="517" spans="1:15" x14ac:dyDescent="0.2">
      <c r="A517" s="88"/>
      <c r="B517" s="88"/>
      <c r="C517" s="88"/>
      <c r="D517" s="88"/>
      <c r="E517" s="88"/>
      <c r="F517" s="88"/>
      <c r="G517" s="88"/>
      <c r="H517" s="88"/>
      <c r="I517" s="88"/>
      <c r="J517" s="88"/>
      <c r="K517" s="88"/>
      <c r="L517" s="88"/>
      <c r="M517" s="88"/>
      <c r="N517" s="88"/>
      <c r="O517" s="88"/>
    </row>
    <row r="518" spans="1:15" x14ac:dyDescent="0.2">
      <c r="A518" s="88"/>
      <c r="B518" s="88"/>
      <c r="C518" s="88"/>
      <c r="D518" s="88"/>
      <c r="E518" s="88"/>
      <c r="F518" s="88"/>
      <c r="G518" s="88"/>
      <c r="H518" s="88"/>
      <c r="I518" s="88"/>
      <c r="J518" s="88"/>
      <c r="K518" s="88"/>
      <c r="L518" s="88"/>
      <c r="M518" s="88"/>
      <c r="N518" s="88"/>
      <c r="O518" s="88"/>
    </row>
    <row r="519" spans="1:15" x14ac:dyDescent="0.2">
      <c r="A519" s="88"/>
      <c r="B519" s="88"/>
      <c r="C519" s="88"/>
      <c r="D519" s="88"/>
      <c r="E519" s="88"/>
      <c r="F519" s="88"/>
      <c r="G519" s="88"/>
      <c r="H519" s="88"/>
      <c r="I519" s="88"/>
      <c r="J519" s="88"/>
      <c r="K519" s="88"/>
      <c r="L519" s="88"/>
      <c r="M519" s="88"/>
      <c r="N519" s="88"/>
      <c r="O519" s="88"/>
    </row>
    <row r="520" spans="1:15" x14ac:dyDescent="0.2">
      <c r="A520" s="88"/>
      <c r="B520" s="88"/>
      <c r="C520" s="88"/>
      <c r="D520" s="88"/>
      <c r="E520" s="88"/>
      <c r="F520" s="88"/>
      <c r="G520" s="88"/>
      <c r="H520" s="88"/>
      <c r="I520" s="88"/>
      <c r="J520" s="88"/>
      <c r="K520" s="88"/>
      <c r="L520" s="88"/>
      <c r="M520" s="88"/>
      <c r="N520" s="88"/>
      <c r="O520" s="88"/>
    </row>
    <row r="521" spans="1:15" x14ac:dyDescent="0.2">
      <c r="A521" s="88"/>
      <c r="B521" s="88"/>
      <c r="C521" s="88"/>
      <c r="D521" s="88"/>
      <c r="E521" s="88"/>
      <c r="F521" s="88"/>
      <c r="G521" s="88"/>
      <c r="H521" s="88"/>
      <c r="I521" s="88"/>
      <c r="J521" s="88"/>
      <c r="K521" s="88"/>
      <c r="L521" s="88"/>
      <c r="M521" s="88"/>
      <c r="N521" s="88"/>
      <c r="O521" s="88"/>
    </row>
    <row r="522" spans="1:15" x14ac:dyDescent="0.2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</row>
    <row r="523" spans="1:15" x14ac:dyDescent="0.2">
      <c r="A523" s="9"/>
      <c r="B523" s="85" t="s">
        <v>140</v>
      </c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</row>
    <row r="524" spans="1:15" x14ac:dyDescent="0.2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</row>
    <row r="525" spans="1:15" x14ac:dyDescent="0.2">
      <c r="A525" s="9"/>
      <c r="B525" s="9" t="s">
        <v>138</v>
      </c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</row>
    <row r="526" spans="1:15" x14ac:dyDescent="0.2">
      <c r="A526" s="9"/>
      <c r="B526" s="9" t="s">
        <v>139</v>
      </c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</row>
    <row r="527" spans="1:15" x14ac:dyDescent="0.2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</row>
    <row r="528" spans="1:15" x14ac:dyDescent="0.2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</row>
    <row r="529" spans="1:15" x14ac:dyDescent="0.2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</row>
    <row r="530" spans="1:15" x14ac:dyDescent="0.2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</row>
    <row r="531" spans="1:15" x14ac:dyDescent="0.2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</row>
    <row r="532" spans="1:15" x14ac:dyDescent="0.2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</row>
    <row r="533" spans="1:15" x14ac:dyDescent="0.2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</row>
    <row r="534" spans="1:15" x14ac:dyDescent="0.2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</row>
    <row r="535" spans="1:15" x14ac:dyDescent="0.2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</row>
    <row r="536" spans="1:15" x14ac:dyDescent="0.2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</row>
    <row r="537" spans="1:15" x14ac:dyDescent="0.2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</row>
    <row r="538" spans="1:15" x14ac:dyDescent="0.2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</row>
    <row r="539" spans="1:15" x14ac:dyDescent="0.2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</row>
    <row r="540" spans="1:15" x14ac:dyDescent="0.2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</row>
    <row r="541" spans="1:15" x14ac:dyDescent="0.2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</row>
    <row r="542" spans="1:15" x14ac:dyDescent="0.2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</row>
    <row r="543" spans="1:15" x14ac:dyDescent="0.2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</row>
    <row r="544" spans="1:15" x14ac:dyDescent="0.2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</row>
    <row r="545" spans="1:15" x14ac:dyDescent="0.2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</row>
    <row r="546" spans="1:15" x14ac:dyDescent="0.2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</row>
    <row r="547" spans="1:15" x14ac:dyDescent="0.2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</row>
    <row r="548" spans="1:15" x14ac:dyDescent="0.2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</row>
    <row r="549" spans="1:15" x14ac:dyDescent="0.2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</row>
    <row r="550" spans="1:15" x14ac:dyDescent="0.2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</row>
    <row r="551" spans="1:15" x14ac:dyDescent="0.2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</row>
    <row r="552" spans="1:15" x14ac:dyDescent="0.2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</row>
    <row r="553" spans="1:15" x14ac:dyDescent="0.2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</row>
    <row r="554" spans="1:15" x14ac:dyDescent="0.2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</row>
    <row r="555" spans="1:15" x14ac:dyDescent="0.2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</row>
    <row r="556" spans="1:15" x14ac:dyDescent="0.2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</row>
    <row r="557" spans="1:15" x14ac:dyDescent="0.2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</row>
    <row r="558" spans="1:15" x14ac:dyDescent="0.2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</row>
    <row r="559" spans="1:15" x14ac:dyDescent="0.2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</row>
    <row r="560" spans="1:15" x14ac:dyDescent="0.2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</row>
    <row r="561" spans="1:15" x14ac:dyDescent="0.2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</row>
    <row r="562" spans="1:15" x14ac:dyDescent="0.2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</row>
    <row r="563" spans="1:15" x14ac:dyDescent="0.2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</row>
    <row r="564" spans="1:15" x14ac:dyDescent="0.2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</row>
    <row r="565" spans="1:15" x14ac:dyDescent="0.2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</row>
    <row r="566" spans="1:15" x14ac:dyDescent="0.2">
      <c r="A566" s="88"/>
      <c r="B566" s="88"/>
      <c r="C566" s="88"/>
      <c r="D566" s="88"/>
      <c r="E566" s="88"/>
      <c r="F566" s="88"/>
      <c r="G566" s="88"/>
      <c r="H566" s="88"/>
      <c r="I566" s="88"/>
      <c r="J566" s="88"/>
      <c r="K566" s="88"/>
      <c r="L566" s="88"/>
      <c r="M566" s="88"/>
      <c r="N566" s="88"/>
      <c r="O566" s="88"/>
    </row>
    <row r="567" spans="1:15" x14ac:dyDescent="0.2">
      <c r="A567" s="88"/>
      <c r="B567" s="89" t="s">
        <v>141</v>
      </c>
      <c r="C567" s="88"/>
      <c r="D567" s="88"/>
      <c r="E567" s="88"/>
      <c r="F567" s="88"/>
      <c r="G567" s="88"/>
      <c r="H567" s="88"/>
      <c r="I567" s="88"/>
      <c r="J567" s="88"/>
      <c r="K567" s="88"/>
      <c r="L567" s="88"/>
      <c r="M567" s="88"/>
      <c r="N567" s="88"/>
      <c r="O567" s="88"/>
    </row>
    <row r="568" spans="1:15" x14ac:dyDescent="0.2">
      <c r="A568" s="88"/>
      <c r="B568" s="88"/>
      <c r="C568" s="88"/>
      <c r="D568" s="88"/>
      <c r="E568" s="88"/>
      <c r="F568" s="88"/>
      <c r="G568" s="88"/>
      <c r="H568" s="88"/>
      <c r="I568" s="88"/>
      <c r="J568" s="88"/>
      <c r="K568" s="88"/>
      <c r="L568" s="88"/>
      <c r="M568" s="88"/>
      <c r="N568" s="88"/>
      <c r="O568" s="88"/>
    </row>
    <row r="569" spans="1:15" x14ac:dyDescent="0.2">
      <c r="A569" s="88"/>
      <c r="B569" s="88" t="s">
        <v>142</v>
      </c>
      <c r="C569" s="88"/>
      <c r="D569" s="88"/>
      <c r="E569" s="88"/>
      <c r="F569" s="88"/>
      <c r="G569" s="88"/>
      <c r="H569" s="88"/>
      <c r="I569" s="88"/>
      <c r="J569" s="88"/>
      <c r="K569" s="88"/>
      <c r="L569" s="88"/>
      <c r="M569" s="88"/>
      <c r="N569" s="88"/>
      <c r="O569" s="88"/>
    </row>
    <row r="570" spans="1:15" x14ac:dyDescent="0.2">
      <c r="A570" s="88"/>
      <c r="B570" s="88" t="s">
        <v>143</v>
      </c>
      <c r="C570" s="88"/>
      <c r="D570" s="88"/>
      <c r="E570" s="88"/>
      <c r="F570" s="88"/>
      <c r="G570" s="88"/>
      <c r="H570" s="88"/>
      <c r="I570" s="88"/>
      <c r="J570" s="88"/>
      <c r="K570" s="88"/>
      <c r="L570" s="88"/>
      <c r="M570" s="88"/>
      <c r="N570" s="88"/>
      <c r="O570" s="88"/>
    </row>
    <row r="571" spans="1:15" x14ac:dyDescent="0.2">
      <c r="A571" s="88"/>
      <c r="B571" s="88" t="s">
        <v>144</v>
      </c>
      <c r="C571" s="88"/>
      <c r="D571" s="88"/>
      <c r="E571" s="88"/>
      <c r="F571" s="88"/>
      <c r="G571" s="88"/>
      <c r="H571" s="88"/>
      <c r="I571" s="88"/>
      <c r="J571" s="88"/>
      <c r="K571" s="88"/>
      <c r="L571" s="88"/>
      <c r="M571" s="88"/>
      <c r="N571" s="88"/>
      <c r="O571" s="88"/>
    </row>
    <row r="572" spans="1:15" x14ac:dyDescent="0.2">
      <c r="A572" s="88"/>
      <c r="B572" s="88"/>
      <c r="C572" s="88"/>
      <c r="D572" s="88"/>
      <c r="E572" s="88"/>
      <c r="F572" s="88"/>
      <c r="G572" s="88"/>
      <c r="H572" s="88"/>
      <c r="I572" s="88"/>
      <c r="J572" s="88"/>
      <c r="K572" s="88"/>
      <c r="L572" s="88"/>
      <c r="M572" s="88"/>
      <c r="N572" s="88"/>
      <c r="O572" s="88"/>
    </row>
    <row r="573" spans="1:15" x14ac:dyDescent="0.2">
      <c r="A573" s="88"/>
      <c r="B573" s="88"/>
      <c r="C573" s="88"/>
      <c r="D573" s="88"/>
      <c r="E573" s="88"/>
      <c r="F573" s="88"/>
      <c r="G573" s="88"/>
      <c r="H573" s="88"/>
      <c r="I573" s="88"/>
      <c r="J573" s="88"/>
      <c r="K573" s="88"/>
      <c r="L573" s="88"/>
      <c r="M573" s="88"/>
      <c r="N573" s="88"/>
      <c r="O573" s="88"/>
    </row>
    <row r="574" spans="1:15" x14ac:dyDescent="0.2">
      <c r="A574" s="88"/>
      <c r="B574" s="88"/>
      <c r="C574" s="88"/>
      <c r="D574" s="88"/>
      <c r="E574" s="88"/>
      <c r="F574" s="88"/>
      <c r="G574" s="88"/>
      <c r="H574" s="88"/>
      <c r="I574" s="88"/>
      <c r="J574" s="88"/>
      <c r="K574" s="88"/>
      <c r="L574" s="88"/>
      <c r="M574" s="88"/>
      <c r="N574" s="88"/>
      <c r="O574" s="88"/>
    </row>
    <row r="575" spans="1:15" x14ac:dyDescent="0.2">
      <c r="A575" s="88"/>
      <c r="B575" s="88"/>
      <c r="C575" s="88"/>
      <c r="D575" s="88"/>
      <c r="E575" s="88"/>
      <c r="F575" s="88"/>
      <c r="G575" s="88"/>
      <c r="H575" s="88"/>
      <c r="I575" s="88"/>
      <c r="J575" s="88"/>
      <c r="K575" s="88"/>
      <c r="L575" s="88"/>
      <c r="M575" s="88"/>
      <c r="N575" s="88"/>
      <c r="O575" s="88"/>
    </row>
    <row r="576" spans="1:15" x14ac:dyDescent="0.2">
      <c r="A576" s="88"/>
      <c r="B576" s="88"/>
      <c r="C576" s="88"/>
      <c r="D576" s="88"/>
      <c r="E576" s="88"/>
      <c r="F576" s="88"/>
      <c r="G576" s="88"/>
      <c r="H576" s="88"/>
      <c r="I576" s="88"/>
      <c r="J576" s="88"/>
      <c r="K576" s="88"/>
      <c r="L576" s="88"/>
      <c r="M576" s="88"/>
      <c r="N576" s="88"/>
      <c r="O576" s="88"/>
    </row>
    <row r="577" spans="1:15" x14ac:dyDescent="0.2">
      <c r="A577" s="88"/>
      <c r="B577" s="88"/>
      <c r="C577" s="88"/>
      <c r="D577" s="88"/>
      <c r="E577" s="88"/>
      <c r="F577" s="88"/>
      <c r="G577" s="88"/>
      <c r="H577" s="88"/>
      <c r="I577" s="88"/>
      <c r="J577" s="88"/>
      <c r="K577" s="88"/>
      <c r="L577" s="88"/>
      <c r="M577" s="88"/>
      <c r="N577" s="88"/>
      <c r="O577" s="88"/>
    </row>
    <row r="578" spans="1:15" x14ac:dyDescent="0.2">
      <c r="A578" s="88"/>
      <c r="B578" s="88"/>
      <c r="C578" s="88"/>
      <c r="D578" s="88"/>
      <c r="E578" s="88"/>
      <c r="F578" s="88"/>
      <c r="G578" s="88"/>
      <c r="H578" s="88"/>
      <c r="I578" s="88"/>
      <c r="J578" s="88"/>
      <c r="K578" s="88"/>
      <c r="L578" s="88"/>
      <c r="M578" s="88"/>
      <c r="N578" s="88"/>
      <c r="O578" s="88"/>
    </row>
    <row r="579" spans="1:15" x14ac:dyDescent="0.2">
      <c r="A579" s="88"/>
      <c r="B579" s="88"/>
      <c r="C579" s="88"/>
      <c r="D579" s="88"/>
      <c r="E579" s="88"/>
      <c r="F579" s="88"/>
      <c r="G579" s="88"/>
      <c r="H579" s="88"/>
      <c r="I579" s="88"/>
      <c r="J579" s="88"/>
      <c r="K579" s="88"/>
      <c r="L579" s="88"/>
      <c r="M579" s="88"/>
      <c r="N579" s="88"/>
      <c r="O579" s="88"/>
    </row>
    <row r="580" spans="1:15" x14ac:dyDescent="0.2">
      <c r="A580" s="88"/>
      <c r="B580" s="88"/>
      <c r="C580" s="88"/>
      <c r="D580" s="88"/>
      <c r="E580" s="88"/>
      <c r="F580" s="88"/>
      <c r="G580" s="88"/>
      <c r="H580" s="88"/>
      <c r="I580" s="88"/>
      <c r="J580" s="88"/>
      <c r="K580" s="88"/>
      <c r="L580" s="88"/>
      <c r="M580" s="88"/>
      <c r="N580" s="88"/>
      <c r="O580" s="88"/>
    </row>
    <row r="581" spans="1:15" x14ac:dyDescent="0.2">
      <c r="A581" s="88"/>
      <c r="B581" s="88"/>
      <c r="C581" s="88"/>
      <c r="D581" s="88"/>
      <c r="E581" s="88"/>
      <c r="F581" s="88"/>
      <c r="G581" s="88"/>
      <c r="H581" s="88"/>
      <c r="I581" s="88"/>
      <c r="J581" s="88"/>
      <c r="K581" s="88"/>
      <c r="L581" s="88"/>
      <c r="M581" s="88"/>
      <c r="N581" s="88"/>
      <c r="O581" s="88"/>
    </row>
    <row r="582" spans="1:15" x14ac:dyDescent="0.2">
      <c r="A582" s="88"/>
      <c r="B582" s="88"/>
      <c r="C582" s="88"/>
      <c r="D582" s="88"/>
      <c r="E582" s="88"/>
      <c r="F582" s="88"/>
      <c r="G582" s="88"/>
      <c r="H582" s="88"/>
      <c r="I582" s="88"/>
      <c r="J582" s="88"/>
      <c r="K582" s="88"/>
      <c r="L582" s="88"/>
      <c r="M582" s="88"/>
      <c r="N582" s="88"/>
      <c r="O582" s="88"/>
    </row>
    <row r="583" spans="1:15" x14ac:dyDescent="0.2">
      <c r="A583" s="88"/>
      <c r="B583" s="88"/>
      <c r="C583" s="88"/>
      <c r="D583" s="88"/>
      <c r="E583" s="88"/>
      <c r="F583" s="88"/>
      <c r="G583" s="88"/>
      <c r="H583" s="88"/>
      <c r="I583" s="88"/>
      <c r="J583" s="88"/>
      <c r="K583" s="88"/>
      <c r="L583" s="88"/>
      <c r="M583" s="88"/>
      <c r="N583" s="88"/>
      <c r="O583" s="88"/>
    </row>
    <row r="584" spans="1:15" x14ac:dyDescent="0.2">
      <c r="A584" s="88"/>
      <c r="B584" s="88"/>
      <c r="C584" s="88"/>
      <c r="D584" s="88"/>
      <c r="E584" s="88"/>
      <c r="F584" s="88"/>
      <c r="G584" s="88"/>
      <c r="H584" s="88"/>
      <c r="I584" s="88"/>
      <c r="J584" s="88"/>
      <c r="K584" s="88"/>
      <c r="L584" s="88"/>
      <c r="M584" s="88"/>
      <c r="N584" s="88"/>
      <c r="O584" s="88"/>
    </row>
    <row r="585" spans="1:15" x14ac:dyDescent="0.2">
      <c r="A585" s="88"/>
      <c r="B585" s="88"/>
      <c r="C585" s="88"/>
      <c r="D585" s="88"/>
      <c r="E585" s="88"/>
      <c r="F585" s="88"/>
      <c r="G585" s="88"/>
      <c r="H585" s="88"/>
      <c r="I585" s="88"/>
      <c r="J585" s="88"/>
      <c r="K585" s="88"/>
      <c r="L585" s="88"/>
      <c r="M585" s="88"/>
      <c r="N585" s="88"/>
      <c r="O585" s="88"/>
    </row>
    <row r="586" spans="1:15" x14ac:dyDescent="0.2">
      <c r="A586" s="88"/>
      <c r="B586" s="88"/>
      <c r="C586" s="88"/>
      <c r="D586" s="88"/>
      <c r="E586" s="88"/>
      <c r="F586" s="88"/>
      <c r="G586" s="88"/>
      <c r="H586" s="88"/>
      <c r="I586" s="88"/>
      <c r="J586" s="88"/>
      <c r="K586" s="88"/>
      <c r="L586" s="88"/>
      <c r="M586" s="88"/>
      <c r="N586" s="88"/>
      <c r="O586" s="88"/>
    </row>
    <row r="587" spans="1:15" x14ac:dyDescent="0.2">
      <c r="A587" s="88"/>
      <c r="B587" s="88"/>
      <c r="C587" s="88"/>
      <c r="D587" s="88"/>
      <c r="E587" s="88"/>
      <c r="F587" s="88"/>
      <c r="G587" s="88"/>
      <c r="H587" s="88"/>
      <c r="I587" s="88"/>
      <c r="J587" s="88"/>
      <c r="K587" s="88"/>
      <c r="L587" s="88"/>
      <c r="M587" s="88"/>
      <c r="N587" s="88"/>
      <c r="O587" s="88"/>
    </row>
    <row r="588" spans="1:15" x14ac:dyDescent="0.2">
      <c r="A588" s="88"/>
      <c r="B588" s="88"/>
      <c r="C588" s="88"/>
      <c r="D588" s="88"/>
      <c r="E588" s="88"/>
      <c r="F588" s="88"/>
      <c r="G588" s="88"/>
      <c r="H588" s="88"/>
      <c r="I588" s="88"/>
      <c r="J588" s="88"/>
      <c r="K588" s="88"/>
      <c r="L588" s="88"/>
      <c r="M588" s="88"/>
      <c r="N588" s="88"/>
      <c r="O588" s="88"/>
    </row>
    <row r="589" spans="1:15" x14ac:dyDescent="0.2">
      <c r="A589" s="88"/>
      <c r="B589" s="88"/>
      <c r="C589" s="88"/>
      <c r="D589" s="88"/>
      <c r="E589" s="88"/>
      <c r="F589" s="88"/>
      <c r="G589" s="88"/>
      <c r="H589" s="88"/>
      <c r="I589" s="88"/>
      <c r="J589" s="88"/>
      <c r="K589" s="88"/>
      <c r="L589" s="88"/>
      <c r="M589" s="88"/>
      <c r="N589" s="88"/>
      <c r="O589" s="88"/>
    </row>
    <row r="590" spans="1:15" x14ac:dyDescent="0.2">
      <c r="A590" s="88"/>
      <c r="B590" s="88"/>
      <c r="C590" s="88"/>
      <c r="D590" s="88"/>
      <c r="E590" s="88"/>
      <c r="F590" s="88"/>
      <c r="G590" s="88"/>
      <c r="H590" s="88"/>
      <c r="I590" s="88"/>
      <c r="J590" s="88"/>
      <c r="K590" s="88"/>
      <c r="L590" s="88"/>
      <c r="M590" s="88"/>
      <c r="N590" s="88"/>
      <c r="O590" s="88"/>
    </row>
    <row r="591" spans="1:15" x14ac:dyDescent="0.2">
      <c r="A591" s="88"/>
      <c r="B591" s="88"/>
      <c r="C591" s="88"/>
      <c r="D591" s="88"/>
      <c r="E591" s="88"/>
      <c r="F591" s="88"/>
      <c r="G591" s="88"/>
      <c r="H591" s="88"/>
      <c r="I591" s="88"/>
      <c r="J591" s="88"/>
      <c r="K591" s="88"/>
      <c r="L591" s="88"/>
      <c r="M591" s="88"/>
      <c r="N591" s="88"/>
      <c r="O591" s="88"/>
    </row>
    <row r="592" spans="1:15" x14ac:dyDescent="0.2">
      <c r="A592" s="88"/>
      <c r="B592" s="88"/>
      <c r="C592" s="88"/>
      <c r="D592" s="88"/>
      <c r="E592" s="88"/>
      <c r="F592" s="88"/>
      <c r="G592" s="88"/>
      <c r="H592" s="88"/>
      <c r="I592" s="88"/>
      <c r="J592" s="88"/>
      <c r="K592" s="88"/>
      <c r="L592" s="88"/>
      <c r="M592" s="88"/>
      <c r="N592" s="88"/>
      <c r="O592" s="88"/>
    </row>
    <row r="593" spans="1:15" x14ac:dyDescent="0.2">
      <c r="A593" s="88"/>
      <c r="B593" s="88"/>
      <c r="C593" s="88"/>
      <c r="D593" s="88"/>
      <c r="E593" s="88"/>
      <c r="F593" s="88"/>
      <c r="G593" s="88"/>
      <c r="H593" s="88"/>
      <c r="I593" s="88"/>
      <c r="J593" s="88"/>
      <c r="K593" s="88"/>
      <c r="L593" s="88"/>
      <c r="M593" s="88"/>
      <c r="N593" s="88"/>
      <c r="O593" s="88"/>
    </row>
    <row r="594" spans="1:15" x14ac:dyDescent="0.2">
      <c r="A594" s="88"/>
      <c r="B594" s="88"/>
      <c r="C594" s="88"/>
      <c r="D594" s="88"/>
      <c r="E594" s="88"/>
      <c r="F594" s="88"/>
      <c r="G594" s="88"/>
      <c r="H594" s="88"/>
      <c r="I594" s="88"/>
      <c r="J594" s="88"/>
      <c r="K594" s="88"/>
      <c r="L594" s="88"/>
      <c r="M594" s="88"/>
      <c r="N594" s="88"/>
      <c r="O594" s="88"/>
    </row>
    <row r="595" spans="1:15" x14ac:dyDescent="0.2">
      <c r="A595" s="88"/>
      <c r="B595" s="88"/>
      <c r="C595" s="88"/>
      <c r="D595" s="88"/>
      <c r="E595" s="88"/>
      <c r="F595" s="88"/>
      <c r="G595" s="88"/>
      <c r="H595" s="88"/>
      <c r="I595" s="88"/>
      <c r="J595" s="88"/>
      <c r="K595" s="88"/>
      <c r="L595" s="88"/>
      <c r="M595" s="88"/>
      <c r="N595" s="88"/>
      <c r="O595" s="88"/>
    </row>
    <row r="596" spans="1:15" x14ac:dyDescent="0.2">
      <c r="A596" s="88"/>
      <c r="B596" s="88"/>
      <c r="C596" s="88"/>
      <c r="D596" s="88"/>
      <c r="E596" s="88"/>
      <c r="F596" s="88"/>
      <c r="G596" s="88"/>
      <c r="H596" s="88"/>
      <c r="I596" s="88"/>
      <c r="J596" s="88"/>
      <c r="K596" s="88"/>
      <c r="L596" s="88"/>
      <c r="M596" s="88"/>
      <c r="N596" s="88"/>
      <c r="O596" s="88"/>
    </row>
    <row r="597" spans="1:15" x14ac:dyDescent="0.2">
      <c r="A597" s="88"/>
      <c r="B597" s="88"/>
      <c r="C597" s="88"/>
      <c r="D597" s="88"/>
      <c r="E597" s="88"/>
      <c r="F597" s="88"/>
      <c r="G597" s="88"/>
      <c r="H597" s="88"/>
      <c r="I597" s="88"/>
      <c r="J597" s="88"/>
      <c r="K597" s="88"/>
      <c r="L597" s="88"/>
      <c r="M597" s="88"/>
      <c r="N597" s="88"/>
      <c r="O597" s="88"/>
    </row>
    <row r="598" spans="1:15" x14ac:dyDescent="0.2">
      <c r="A598" s="88"/>
      <c r="B598" s="88"/>
      <c r="C598" s="88"/>
      <c r="D598" s="88"/>
      <c r="E598" s="88"/>
      <c r="F598" s="88"/>
      <c r="G598" s="88"/>
      <c r="H598" s="88"/>
      <c r="I598" s="88"/>
      <c r="J598" s="88"/>
      <c r="K598" s="88"/>
      <c r="L598" s="88"/>
      <c r="M598" s="88"/>
      <c r="N598" s="88"/>
      <c r="O598" s="88"/>
    </row>
    <row r="599" spans="1:15" x14ac:dyDescent="0.2">
      <c r="A599" s="88"/>
      <c r="B599" s="88"/>
      <c r="C599" s="88"/>
      <c r="D599" s="88"/>
      <c r="E599" s="88"/>
      <c r="F599" s="88"/>
      <c r="G599" s="88"/>
      <c r="H599" s="88"/>
      <c r="I599" s="88"/>
      <c r="J599" s="88"/>
      <c r="K599" s="88"/>
      <c r="L599" s="88"/>
      <c r="M599" s="88"/>
      <c r="N599" s="88"/>
      <c r="O599" s="88"/>
    </row>
    <row r="600" spans="1:15" x14ac:dyDescent="0.2">
      <c r="A600" s="88"/>
      <c r="B600" s="88"/>
      <c r="C600" s="88"/>
      <c r="D600" s="88"/>
      <c r="E600" s="88"/>
      <c r="F600" s="88"/>
      <c r="G600" s="88"/>
      <c r="H600" s="88"/>
      <c r="I600" s="88"/>
      <c r="J600" s="88"/>
      <c r="K600" s="88"/>
      <c r="L600" s="88"/>
      <c r="M600" s="88"/>
      <c r="N600" s="88"/>
      <c r="O600" s="88"/>
    </row>
    <row r="601" spans="1:15" x14ac:dyDescent="0.2">
      <c r="A601" s="88"/>
      <c r="B601" s="88"/>
      <c r="C601" s="88"/>
      <c r="D601" s="88"/>
      <c r="E601" s="88"/>
      <c r="F601" s="88"/>
      <c r="G601" s="88"/>
      <c r="H601" s="88"/>
      <c r="I601" s="88"/>
      <c r="J601" s="88"/>
      <c r="K601" s="88"/>
      <c r="L601" s="88"/>
      <c r="M601" s="88"/>
      <c r="N601" s="88"/>
      <c r="O601" s="88"/>
    </row>
    <row r="602" spans="1:15" x14ac:dyDescent="0.2">
      <c r="A602" s="88"/>
      <c r="B602" s="88"/>
      <c r="C602" s="88"/>
      <c r="D602" s="88"/>
      <c r="E602" s="88"/>
      <c r="F602" s="88"/>
      <c r="G602" s="88"/>
      <c r="H602" s="88"/>
      <c r="I602" s="88"/>
      <c r="J602" s="88"/>
      <c r="K602" s="88"/>
      <c r="L602" s="88"/>
      <c r="M602" s="88"/>
      <c r="N602" s="88"/>
      <c r="O602" s="88"/>
    </row>
    <row r="603" spans="1:15" x14ac:dyDescent="0.2">
      <c r="A603" s="88"/>
      <c r="B603" s="88"/>
      <c r="C603" s="88"/>
      <c r="D603" s="88"/>
      <c r="E603" s="88"/>
      <c r="F603" s="88"/>
      <c r="G603" s="88"/>
      <c r="H603" s="88"/>
      <c r="I603" s="88"/>
      <c r="J603" s="88"/>
      <c r="K603" s="88"/>
      <c r="L603" s="88"/>
      <c r="M603" s="88"/>
      <c r="N603" s="88"/>
      <c r="O603" s="88"/>
    </row>
    <row r="604" spans="1:15" x14ac:dyDescent="0.2">
      <c r="A604" s="88"/>
      <c r="B604" s="88"/>
      <c r="C604" s="88"/>
      <c r="D604" s="88"/>
      <c r="E604" s="88"/>
      <c r="F604" s="88"/>
      <c r="G604" s="88"/>
      <c r="H604" s="88"/>
      <c r="I604" s="88"/>
      <c r="J604" s="88"/>
      <c r="K604" s="88"/>
      <c r="L604" s="88"/>
      <c r="M604" s="88"/>
      <c r="N604" s="88"/>
      <c r="O604" s="88"/>
    </row>
    <row r="605" spans="1:15" x14ac:dyDescent="0.2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</row>
    <row r="606" spans="1:15" x14ac:dyDescent="0.2">
      <c r="A606" s="9"/>
      <c r="B606" s="85" t="s">
        <v>83</v>
      </c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</row>
    <row r="607" spans="1:15" x14ac:dyDescent="0.2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</row>
    <row r="608" spans="1:15" x14ac:dyDescent="0.2">
      <c r="A608" s="9"/>
      <c r="B608" s="9" t="s">
        <v>147</v>
      </c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</row>
    <row r="609" spans="1:15" x14ac:dyDescent="0.2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</row>
    <row r="610" spans="1:15" x14ac:dyDescent="0.2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</row>
    <row r="611" spans="1:15" x14ac:dyDescent="0.2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</row>
    <row r="612" spans="1:15" x14ac:dyDescent="0.2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</row>
    <row r="613" spans="1:15" x14ac:dyDescent="0.2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</row>
    <row r="614" spans="1:15" x14ac:dyDescent="0.2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</row>
    <row r="615" spans="1:15" x14ac:dyDescent="0.2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</row>
    <row r="616" spans="1:15" x14ac:dyDescent="0.2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</row>
    <row r="617" spans="1:15" x14ac:dyDescent="0.2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</row>
    <row r="618" spans="1:15" x14ac:dyDescent="0.2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</row>
    <row r="619" spans="1:15" x14ac:dyDescent="0.2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</row>
    <row r="620" spans="1:15" x14ac:dyDescent="0.2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</row>
    <row r="621" spans="1:15" x14ac:dyDescent="0.2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</row>
    <row r="622" spans="1:15" x14ac:dyDescent="0.2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</row>
    <row r="623" spans="1:15" x14ac:dyDescent="0.2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</row>
    <row r="624" spans="1:15" x14ac:dyDescent="0.2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</row>
    <row r="625" spans="1:15" x14ac:dyDescent="0.2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</row>
    <row r="626" spans="1:15" x14ac:dyDescent="0.2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</row>
    <row r="627" spans="1:15" x14ac:dyDescent="0.2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</row>
    <row r="628" spans="1:15" x14ac:dyDescent="0.2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</row>
    <row r="629" spans="1:15" x14ac:dyDescent="0.2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</row>
    <row r="630" spans="1:15" x14ac:dyDescent="0.2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</row>
    <row r="631" spans="1:15" x14ac:dyDescent="0.2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</row>
    <row r="632" spans="1:15" x14ac:dyDescent="0.2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</row>
    <row r="633" spans="1:15" x14ac:dyDescent="0.2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</row>
    <row r="634" spans="1:15" x14ac:dyDescent="0.2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</row>
    <row r="635" spans="1:15" x14ac:dyDescent="0.2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</row>
    <row r="636" spans="1:15" x14ac:dyDescent="0.2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</row>
    <row r="637" spans="1:15" x14ac:dyDescent="0.2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</row>
    <row r="638" spans="1:15" x14ac:dyDescent="0.2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</row>
    <row r="639" spans="1:15" x14ac:dyDescent="0.2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</row>
    <row r="640" spans="1:15" x14ac:dyDescent="0.2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</row>
    <row r="641" spans="1:15" x14ac:dyDescent="0.2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</row>
    <row r="642" spans="1:15" x14ac:dyDescent="0.2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</row>
    <row r="643" spans="1:15" x14ac:dyDescent="0.2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</row>
    <row r="644" spans="1:15" x14ac:dyDescent="0.2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</row>
    <row r="645" spans="1:15" x14ac:dyDescent="0.2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</row>
    <row r="646" spans="1:15" x14ac:dyDescent="0.2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</row>
    <row r="647" spans="1:15" x14ac:dyDescent="0.2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</row>
    <row r="648" spans="1:15" x14ac:dyDescent="0.2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</row>
    <row r="649" spans="1:15" x14ac:dyDescent="0.2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</row>
    <row r="650" spans="1:15" x14ac:dyDescent="0.2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</row>
    <row r="651" spans="1:15" x14ac:dyDescent="0.2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</row>
    <row r="652" spans="1:15" x14ac:dyDescent="0.2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</row>
    <row r="653" spans="1:15" x14ac:dyDescent="0.2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</row>
    <row r="654" spans="1:15" x14ac:dyDescent="0.2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</row>
    <row r="655" spans="1:15" x14ac:dyDescent="0.2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</row>
    <row r="656" spans="1:15" x14ac:dyDescent="0.2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</row>
    <row r="657" spans="1:15" x14ac:dyDescent="0.2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</row>
    <row r="658" spans="1:15" x14ac:dyDescent="0.2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</row>
    <row r="659" spans="1:15" x14ac:dyDescent="0.2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</row>
    <row r="660" spans="1:15" x14ac:dyDescent="0.2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</row>
    <row r="661" spans="1:15" x14ac:dyDescent="0.2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</row>
    <row r="662" spans="1:15" x14ac:dyDescent="0.2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</row>
    <row r="663" spans="1:15" x14ac:dyDescent="0.2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</row>
    <row r="664" spans="1:15" x14ac:dyDescent="0.2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</row>
    <row r="665" spans="1:15" x14ac:dyDescent="0.2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</row>
    <row r="666" spans="1:15" x14ac:dyDescent="0.2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</row>
    <row r="667" spans="1:15" x14ac:dyDescent="0.2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</row>
    <row r="668" spans="1:15" x14ac:dyDescent="0.2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</row>
    <row r="669" spans="1:15" x14ac:dyDescent="0.2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</row>
    <row r="670" spans="1:15" x14ac:dyDescent="0.2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</row>
    <row r="671" spans="1:15" x14ac:dyDescent="0.2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</row>
    <row r="672" spans="1:15" x14ac:dyDescent="0.2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</row>
    <row r="673" spans="1:15" x14ac:dyDescent="0.2">
      <c r="A673" s="88"/>
      <c r="B673" s="88"/>
      <c r="C673" s="88"/>
      <c r="D673" s="88"/>
      <c r="E673" s="88"/>
      <c r="F673" s="88"/>
      <c r="G673" s="88"/>
      <c r="H673" s="88"/>
      <c r="I673" s="88"/>
      <c r="J673" s="88"/>
      <c r="K673" s="88"/>
      <c r="L673" s="88"/>
      <c r="M673" s="88"/>
      <c r="N673" s="88"/>
      <c r="O673" s="88"/>
    </row>
    <row r="674" spans="1:15" x14ac:dyDescent="0.2">
      <c r="A674" s="88"/>
      <c r="B674" s="89" t="s">
        <v>148</v>
      </c>
      <c r="C674" s="88"/>
      <c r="D674" s="88"/>
      <c r="E674" s="88"/>
      <c r="F674" s="88"/>
      <c r="G674" s="88"/>
      <c r="H674" s="88"/>
      <c r="I674" s="88"/>
      <c r="J674" s="88"/>
      <c r="K674" s="88"/>
      <c r="L674" s="88"/>
      <c r="M674" s="88"/>
      <c r="N674" s="88"/>
      <c r="O674" s="88"/>
    </row>
    <row r="675" spans="1:15" x14ac:dyDescent="0.2">
      <c r="A675" s="88"/>
      <c r="B675" s="88"/>
      <c r="C675" s="88"/>
      <c r="D675" s="88"/>
      <c r="E675" s="88"/>
      <c r="F675" s="88"/>
      <c r="G675" s="88"/>
      <c r="H675" s="88"/>
      <c r="I675" s="88"/>
      <c r="J675" s="88"/>
      <c r="K675" s="88"/>
      <c r="L675" s="88"/>
      <c r="M675" s="88"/>
      <c r="N675" s="88"/>
      <c r="O675" s="88"/>
    </row>
    <row r="676" spans="1:15" x14ac:dyDescent="0.2">
      <c r="A676" s="88"/>
      <c r="B676" s="88" t="s">
        <v>149</v>
      </c>
      <c r="C676" s="88"/>
      <c r="D676" s="88"/>
      <c r="E676" s="88"/>
      <c r="F676" s="88"/>
      <c r="G676" s="88"/>
      <c r="H676" s="88"/>
      <c r="I676" s="88"/>
      <c r="J676" s="88"/>
      <c r="K676" s="88"/>
      <c r="L676" s="88"/>
      <c r="M676" s="88"/>
      <c r="N676" s="88"/>
      <c r="O676" s="88"/>
    </row>
    <row r="677" spans="1:15" x14ac:dyDescent="0.2">
      <c r="A677" s="88"/>
      <c r="B677" s="88" t="s">
        <v>150</v>
      </c>
      <c r="C677" s="88"/>
      <c r="D677" s="88"/>
      <c r="E677" s="88"/>
      <c r="F677" s="88"/>
      <c r="G677" s="88"/>
      <c r="H677" s="88"/>
      <c r="I677" s="88"/>
      <c r="J677" s="88"/>
      <c r="K677" s="88"/>
      <c r="L677" s="88"/>
      <c r="M677" s="88"/>
      <c r="N677" s="88"/>
      <c r="O677" s="88"/>
    </row>
    <row r="678" spans="1:15" x14ac:dyDescent="0.2">
      <c r="A678" s="88"/>
      <c r="B678" s="88"/>
      <c r="C678" s="88"/>
      <c r="D678" s="88"/>
      <c r="E678" s="88"/>
      <c r="F678" s="88"/>
      <c r="G678" s="88"/>
      <c r="H678" s="88"/>
      <c r="I678" s="88"/>
      <c r="J678" s="88"/>
      <c r="K678" s="88"/>
      <c r="L678" s="88"/>
      <c r="M678" s="88"/>
      <c r="N678" s="88"/>
      <c r="O678" s="88"/>
    </row>
    <row r="679" spans="1:15" x14ac:dyDescent="0.2">
      <c r="A679" s="88"/>
      <c r="B679" s="88"/>
      <c r="C679" s="88"/>
      <c r="D679" s="88"/>
      <c r="E679" s="88"/>
      <c r="F679" s="88"/>
      <c r="G679" s="88"/>
      <c r="H679" s="88"/>
      <c r="I679" s="88"/>
      <c r="J679" s="88"/>
      <c r="K679" s="88"/>
      <c r="L679" s="88"/>
      <c r="M679" s="88"/>
      <c r="N679" s="88"/>
      <c r="O679" s="88"/>
    </row>
    <row r="680" spans="1:15" x14ac:dyDescent="0.2">
      <c r="A680" s="88"/>
      <c r="B680" s="88"/>
      <c r="C680" s="88"/>
      <c r="D680" s="88"/>
      <c r="E680" s="88"/>
      <c r="F680" s="88"/>
      <c r="G680" s="88"/>
      <c r="H680" s="88"/>
      <c r="I680" s="88"/>
      <c r="J680" s="88"/>
      <c r="K680" s="88"/>
      <c r="L680" s="88"/>
      <c r="M680" s="88"/>
      <c r="N680" s="88"/>
      <c r="O680" s="88"/>
    </row>
    <row r="681" spans="1:15" x14ac:dyDescent="0.2">
      <c r="A681" s="88"/>
      <c r="B681" s="88"/>
      <c r="C681" s="88"/>
      <c r="D681" s="88"/>
      <c r="E681" s="88"/>
      <c r="F681" s="88"/>
      <c r="G681" s="88"/>
      <c r="H681" s="88"/>
      <c r="I681" s="88"/>
      <c r="J681" s="88"/>
      <c r="K681" s="88"/>
      <c r="L681" s="88"/>
      <c r="M681" s="88"/>
      <c r="N681" s="88"/>
      <c r="O681" s="88"/>
    </row>
    <row r="682" spans="1:15" x14ac:dyDescent="0.2">
      <c r="A682" s="88"/>
      <c r="B682" s="88"/>
      <c r="C682" s="88"/>
      <c r="D682" s="88"/>
      <c r="E682" s="88"/>
      <c r="F682" s="88"/>
      <c r="G682" s="88"/>
      <c r="H682" s="88"/>
      <c r="I682" s="88"/>
      <c r="J682" s="88"/>
      <c r="K682" s="88"/>
      <c r="L682" s="88"/>
      <c r="M682" s="88"/>
      <c r="N682" s="88"/>
      <c r="O682" s="88"/>
    </row>
    <row r="683" spans="1:15" x14ac:dyDescent="0.2">
      <c r="A683" s="88"/>
      <c r="B683" s="88"/>
      <c r="C683" s="88"/>
      <c r="D683" s="88"/>
      <c r="E683" s="88"/>
      <c r="F683" s="88"/>
      <c r="G683" s="88"/>
      <c r="H683" s="88"/>
      <c r="I683" s="88"/>
      <c r="J683" s="88"/>
      <c r="K683" s="88"/>
      <c r="L683" s="88"/>
      <c r="M683" s="88"/>
      <c r="N683" s="88"/>
      <c r="O683" s="88"/>
    </row>
    <row r="684" spans="1:15" x14ac:dyDescent="0.2">
      <c r="A684" s="88"/>
      <c r="B684" s="88"/>
      <c r="C684" s="88"/>
      <c r="D684" s="88"/>
      <c r="E684" s="88"/>
      <c r="F684" s="88"/>
      <c r="G684" s="88"/>
      <c r="H684" s="88"/>
      <c r="I684" s="88"/>
      <c r="J684" s="88"/>
      <c r="K684" s="88"/>
      <c r="L684" s="88"/>
      <c r="M684" s="88"/>
      <c r="N684" s="88"/>
      <c r="O684" s="88"/>
    </row>
    <row r="685" spans="1:15" x14ac:dyDescent="0.2">
      <c r="A685" s="88"/>
      <c r="B685" s="88"/>
      <c r="C685" s="88"/>
      <c r="D685" s="88"/>
      <c r="E685" s="88"/>
      <c r="F685" s="88"/>
      <c r="G685" s="88"/>
      <c r="H685" s="88"/>
      <c r="I685" s="88"/>
      <c r="J685" s="88"/>
      <c r="K685" s="88"/>
      <c r="L685" s="88"/>
      <c r="M685" s="88"/>
      <c r="N685" s="88"/>
      <c r="O685" s="88"/>
    </row>
    <row r="686" spans="1:15" x14ac:dyDescent="0.2">
      <c r="A686" s="88"/>
      <c r="B686" s="88"/>
      <c r="C686" s="88"/>
      <c r="D686" s="88"/>
      <c r="E686" s="88"/>
      <c r="F686" s="88"/>
      <c r="G686" s="88"/>
      <c r="H686" s="88"/>
      <c r="I686" s="88"/>
      <c r="J686" s="88"/>
      <c r="K686" s="88"/>
      <c r="L686" s="88"/>
      <c r="M686" s="88"/>
      <c r="N686" s="88"/>
      <c r="O686" s="88"/>
    </row>
    <row r="687" spans="1:15" x14ac:dyDescent="0.2">
      <c r="A687" s="88"/>
      <c r="B687" s="88"/>
      <c r="C687" s="88"/>
      <c r="D687" s="88"/>
      <c r="E687" s="88"/>
      <c r="F687" s="88"/>
      <c r="G687" s="88"/>
      <c r="H687" s="88"/>
      <c r="I687" s="88"/>
      <c r="J687" s="88"/>
      <c r="K687" s="88"/>
      <c r="L687" s="88"/>
      <c r="M687" s="88"/>
      <c r="N687" s="88"/>
      <c r="O687" s="88"/>
    </row>
    <row r="688" spans="1:15" x14ac:dyDescent="0.2">
      <c r="A688" s="88"/>
      <c r="B688" s="88"/>
      <c r="C688" s="88"/>
      <c r="D688" s="88"/>
      <c r="E688" s="88"/>
      <c r="F688" s="88"/>
      <c r="G688" s="88"/>
      <c r="H688" s="88"/>
      <c r="I688" s="88"/>
      <c r="J688" s="88"/>
      <c r="K688" s="88"/>
      <c r="L688" s="88"/>
      <c r="M688" s="88"/>
      <c r="N688" s="88"/>
      <c r="O688" s="88"/>
    </row>
    <row r="689" spans="1:15" x14ac:dyDescent="0.2">
      <c r="A689" s="88"/>
      <c r="B689" s="88"/>
      <c r="C689" s="88"/>
      <c r="D689" s="88"/>
      <c r="E689" s="88"/>
      <c r="F689" s="88"/>
      <c r="G689" s="88"/>
      <c r="H689" s="88"/>
      <c r="I689" s="88"/>
      <c r="J689" s="88"/>
      <c r="K689" s="88"/>
      <c r="L689" s="88"/>
      <c r="M689" s="88"/>
      <c r="N689" s="88"/>
      <c r="O689" s="88"/>
    </row>
    <row r="690" spans="1:15" x14ac:dyDescent="0.2">
      <c r="A690" s="88"/>
      <c r="B690" s="88"/>
      <c r="C690" s="88"/>
      <c r="D690" s="88"/>
      <c r="E690" s="88"/>
      <c r="F690" s="88"/>
      <c r="G690" s="88"/>
      <c r="H690" s="88"/>
      <c r="I690" s="88"/>
      <c r="J690" s="88"/>
      <c r="K690" s="88"/>
      <c r="L690" s="88"/>
      <c r="M690" s="88"/>
      <c r="N690" s="88"/>
      <c r="O690" s="88"/>
    </row>
    <row r="691" spans="1:15" x14ac:dyDescent="0.2">
      <c r="A691" s="88"/>
      <c r="B691" s="88"/>
      <c r="C691" s="88"/>
      <c r="D691" s="88"/>
      <c r="E691" s="88"/>
      <c r="F691" s="88"/>
      <c r="G691" s="88"/>
      <c r="H691" s="88"/>
      <c r="I691" s="88"/>
      <c r="J691" s="88"/>
      <c r="K691" s="88"/>
      <c r="L691" s="88"/>
      <c r="M691" s="88"/>
      <c r="N691" s="88"/>
      <c r="O691" s="88"/>
    </row>
    <row r="692" spans="1:15" x14ac:dyDescent="0.2">
      <c r="A692" s="88"/>
      <c r="B692" s="88"/>
      <c r="C692" s="88"/>
      <c r="D692" s="88"/>
      <c r="E692" s="88"/>
      <c r="F692" s="88"/>
      <c r="G692" s="88"/>
      <c r="H692" s="88"/>
      <c r="I692" s="88"/>
      <c r="J692" s="88"/>
      <c r="K692" s="88"/>
      <c r="L692" s="88"/>
      <c r="M692" s="88"/>
      <c r="N692" s="88"/>
      <c r="O692" s="88"/>
    </row>
    <row r="693" spans="1:15" x14ac:dyDescent="0.2">
      <c r="A693" s="88"/>
      <c r="B693" s="88"/>
      <c r="C693" s="88"/>
      <c r="D693" s="88"/>
      <c r="E693" s="88"/>
      <c r="F693" s="88"/>
      <c r="G693" s="88"/>
      <c r="H693" s="88"/>
      <c r="I693" s="88"/>
      <c r="J693" s="88"/>
      <c r="K693" s="88"/>
      <c r="L693" s="88"/>
      <c r="M693" s="88"/>
      <c r="N693" s="88"/>
      <c r="O693" s="88"/>
    </row>
    <row r="694" spans="1:15" x14ac:dyDescent="0.2">
      <c r="A694" s="88"/>
      <c r="B694" s="88"/>
      <c r="C694" s="88"/>
      <c r="D694" s="88"/>
      <c r="E694" s="88"/>
      <c r="F694" s="88"/>
      <c r="G694" s="88"/>
      <c r="H694" s="88"/>
      <c r="I694" s="88"/>
      <c r="J694" s="88"/>
      <c r="K694" s="88"/>
      <c r="L694" s="88"/>
      <c r="M694" s="88"/>
      <c r="N694" s="88"/>
      <c r="O694" s="88"/>
    </row>
    <row r="695" spans="1:15" x14ac:dyDescent="0.2">
      <c r="A695" s="88"/>
      <c r="B695" s="88"/>
      <c r="C695" s="88"/>
      <c r="D695" s="88"/>
      <c r="E695" s="88"/>
      <c r="F695" s="88"/>
      <c r="G695" s="88"/>
      <c r="H695" s="88"/>
      <c r="I695" s="88"/>
      <c r="J695" s="88"/>
      <c r="K695" s="88"/>
      <c r="L695" s="88"/>
      <c r="M695" s="88"/>
      <c r="N695" s="88"/>
      <c r="O695" s="88"/>
    </row>
    <row r="696" spans="1:15" x14ac:dyDescent="0.2">
      <c r="A696" s="88"/>
      <c r="B696" s="88"/>
      <c r="C696" s="88"/>
      <c r="D696" s="88"/>
      <c r="E696" s="88"/>
      <c r="F696" s="88"/>
      <c r="G696" s="88"/>
      <c r="H696" s="88"/>
      <c r="I696" s="88"/>
      <c r="J696" s="88"/>
      <c r="K696" s="88"/>
      <c r="L696" s="88"/>
      <c r="M696" s="88"/>
      <c r="N696" s="88"/>
      <c r="O696" s="88"/>
    </row>
    <row r="697" spans="1:15" x14ac:dyDescent="0.2">
      <c r="A697" s="88"/>
      <c r="B697" s="88"/>
      <c r="C697" s="88"/>
      <c r="D697" s="88"/>
      <c r="E697" s="88"/>
      <c r="F697" s="88"/>
      <c r="G697" s="88"/>
      <c r="H697" s="88"/>
      <c r="I697" s="88"/>
      <c r="J697" s="88"/>
      <c r="K697" s="88"/>
      <c r="L697" s="88"/>
      <c r="M697" s="88"/>
      <c r="N697" s="88"/>
      <c r="O697" s="88"/>
    </row>
    <row r="698" spans="1:15" x14ac:dyDescent="0.2">
      <c r="A698" s="88"/>
      <c r="B698" s="88"/>
      <c r="C698" s="88"/>
      <c r="D698" s="88"/>
      <c r="E698" s="88"/>
      <c r="F698" s="88"/>
      <c r="G698" s="88"/>
      <c r="H698" s="88"/>
      <c r="I698" s="88"/>
      <c r="J698" s="88"/>
      <c r="K698" s="88"/>
      <c r="L698" s="88"/>
      <c r="M698" s="88"/>
      <c r="N698" s="88"/>
      <c r="O698" s="88"/>
    </row>
    <row r="699" spans="1:15" x14ac:dyDescent="0.2">
      <c r="A699" s="88"/>
      <c r="B699" s="88"/>
      <c r="C699" s="88"/>
      <c r="D699" s="88"/>
      <c r="E699" s="88"/>
      <c r="F699" s="88"/>
      <c r="G699" s="88"/>
      <c r="H699" s="88"/>
      <c r="I699" s="88"/>
      <c r="J699" s="88"/>
      <c r="K699" s="88"/>
      <c r="L699" s="88"/>
      <c r="M699" s="88"/>
      <c r="N699" s="88"/>
      <c r="O699" s="88"/>
    </row>
    <row r="700" spans="1:15" x14ac:dyDescent="0.2">
      <c r="A700" s="88"/>
      <c r="B700" s="88"/>
      <c r="C700" s="88"/>
      <c r="D700" s="88"/>
      <c r="E700" s="88"/>
      <c r="F700" s="88"/>
      <c r="G700" s="88"/>
      <c r="H700" s="88"/>
      <c r="I700" s="88"/>
      <c r="J700" s="88"/>
      <c r="K700" s="88"/>
      <c r="L700" s="88"/>
      <c r="M700" s="88"/>
      <c r="N700" s="88"/>
      <c r="O700" s="88"/>
    </row>
    <row r="701" spans="1:15" x14ac:dyDescent="0.2">
      <c r="A701" s="88"/>
      <c r="B701" s="88"/>
      <c r="C701" s="88"/>
      <c r="D701" s="88"/>
      <c r="E701" s="88"/>
      <c r="F701" s="88"/>
      <c r="G701" s="88"/>
      <c r="H701" s="88"/>
      <c r="I701" s="88"/>
      <c r="J701" s="88"/>
      <c r="K701" s="88"/>
      <c r="L701" s="88"/>
      <c r="M701" s="88"/>
      <c r="N701" s="88"/>
      <c r="O701" s="88"/>
    </row>
    <row r="702" spans="1:15" x14ac:dyDescent="0.2">
      <c r="A702" s="88"/>
      <c r="B702" s="88"/>
      <c r="C702" s="88"/>
      <c r="D702" s="88"/>
      <c r="E702" s="88"/>
      <c r="F702" s="88"/>
      <c r="G702" s="88"/>
      <c r="H702" s="88"/>
      <c r="I702" s="88"/>
      <c r="J702" s="88"/>
      <c r="K702" s="88"/>
      <c r="L702" s="88"/>
      <c r="M702" s="88"/>
      <c r="N702" s="88"/>
      <c r="O702" s="88"/>
    </row>
    <row r="703" spans="1:15" x14ac:dyDescent="0.2">
      <c r="A703" s="88"/>
      <c r="B703" s="88"/>
      <c r="C703" s="88"/>
      <c r="D703" s="88"/>
      <c r="E703" s="88"/>
      <c r="F703" s="88"/>
      <c r="G703" s="88"/>
      <c r="H703" s="88"/>
      <c r="I703" s="88"/>
      <c r="J703" s="88"/>
      <c r="K703" s="88"/>
      <c r="L703" s="88"/>
      <c r="M703" s="88"/>
      <c r="N703" s="88"/>
      <c r="O703" s="88"/>
    </row>
    <row r="704" spans="1:15" x14ac:dyDescent="0.2">
      <c r="A704" s="88"/>
      <c r="B704" s="88"/>
      <c r="C704" s="88"/>
      <c r="D704" s="88"/>
      <c r="E704" s="88"/>
      <c r="F704" s="88"/>
      <c r="G704" s="88"/>
      <c r="H704" s="88"/>
      <c r="I704" s="88"/>
      <c r="J704" s="88"/>
      <c r="K704" s="88"/>
      <c r="L704" s="88"/>
      <c r="M704" s="88"/>
      <c r="N704" s="88"/>
      <c r="O704" s="88"/>
    </row>
    <row r="705" spans="1:15" x14ac:dyDescent="0.2">
      <c r="A705" s="88"/>
      <c r="B705" s="88"/>
      <c r="C705" s="88"/>
      <c r="D705" s="88"/>
      <c r="E705" s="88"/>
      <c r="F705" s="88"/>
      <c r="G705" s="88"/>
      <c r="H705" s="88"/>
      <c r="I705" s="88"/>
      <c r="J705" s="88"/>
      <c r="K705" s="88"/>
      <c r="L705" s="88"/>
      <c r="M705" s="88"/>
      <c r="N705" s="88"/>
      <c r="O705" s="88"/>
    </row>
    <row r="706" spans="1:15" x14ac:dyDescent="0.2">
      <c r="A706" s="88"/>
      <c r="B706" s="88"/>
      <c r="C706" s="88"/>
      <c r="D706" s="88"/>
      <c r="E706" s="88"/>
      <c r="F706" s="88"/>
      <c r="G706" s="88"/>
      <c r="H706" s="88"/>
      <c r="I706" s="88"/>
      <c r="J706" s="88"/>
      <c r="K706" s="88"/>
      <c r="L706" s="88"/>
      <c r="M706" s="88"/>
      <c r="N706" s="88"/>
      <c r="O706" s="88"/>
    </row>
    <row r="707" spans="1:15" x14ac:dyDescent="0.2">
      <c r="A707" s="88"/>
      <c r="B707" s="88"/>
      <c r="C707" s="88"/>
      <c r="D707" s="88"/>
      <c r="E707" s="88"/>
      <c r="F707" s="88"/>
      <c r="G707" s="88"/>
      <c r="H707" s="88"/>
      <c r="I707" s="88"/>
      <c r="J707" s="88"/>
      <c r="K707" s="88"/>
      <c r="L707" s="88"/>
      <c r="M707" s="88"/>
      <c r="N707" s="88"/>
      <c r="O707" s="88"/>
    </row>
    <row r="708" spans="1:15" x14ac:dyDescent="0.2">
      <c r="A708" s="88"/>
      <c r="B708" s="88"/>
      <c r="C708" s="88"/>
      <c r="D708" s="88"/>
      <c r="E708" s="88"/>
      <c r="F708" s="88"/>
      <c r="G708" s="88"/>
      <c r="H708" s="88"/>
      <c r="I708" s="88"/>
      <c r="J708" s="88"/>
      <c r="K708" s="88"/>
      <c r="L708" s="88"/>
      <c r="M708" s="88"/>
      <c r="N708" s="88"/>
      <c r="O708" s="88"/>
    </row>
    <row r="709" spans="1:15" x14ac:dyDescent="0.2">
      <c r="A709" s="88"/>
      <c r="B709" s="88"/>
      <c r="C709" s="88"/>
      <c r="D709" s="88"/>
      <c r="E709" s="88"/>
      <c r="F709" s="88"/>
      <c r="G709" s="88"/>
      <c r="H709" s="88"/>
      <c r="I709" s="88"/>
      <c r="J709" s="88"/>
      <c r="K709" s="88"/>
      <c r="L709" s="88"/>
      <c r="M709" s="88"/>
      <c r="N709" s="88"/>
      <c r="O709" s="88"/>
    </row>
    <row r="710" spans="1:15" x14ac:dyDescent="0.2">
      <c r="A710" s="88"/>
      <c r="B710" s="88"/>
      <c r="C710" s="88"/>
      <c r="D710" s="88"/>
      <c r="E710" s="88"/>
      <c r="F710" s="88"/>
      <c r="G710" s="88"/>
      <c r="H710" s="88"/>
      <c r="I710" s="88"/>
      <c r="J710" s="88"/>
      <c r="K710" s="88"/>
      <c r="L710" s="88"/>
      <c r="M710" s="88"/>
      <c r="N710" s="88"/>
      <c r="O710" s="88"/>
    </row>
    <row r="711" spans="1:15" x14ac:dyDescent="0.2">
      <c r="A711" s="88"/>
      <c r="B711" s="88"/>
      <c r="C711" s="88"/>
      <c r="D711" s="88"/>
      <c r="E711" s="88"/>
      <c r="F711" s="88"/>
      <c r="G711" s="88"/>
      <c r="H711" s="88"/>
      <c r="I711" s="88"/>
      <c r="J711" s="88"/>
      <c r="K711" s="88"/>
      <c r="L711" s="88"/>
      <c r="M711" s="88"/>
      <c r="N711" s="88"/>
      <c r="O711" s="88"/>
    </row>
    <row r="712" spans="1:15" x14ac:dyDescent="0.2">
      <c r="A712" s="88"/>
      <c r="B712" s="88"/>
      <c r="C712" s="88"/>
      <c r="D712" s="88"/>
      <c r="E712" s="88"/>
      <c r="F712" s="88"/>
      <c r="G712" s="88"/>
      <c r="H712" s="88"/>
      <c r="I712" s="88"/>
      <c r="J712" s="88"/>
      <c r="K712" s="88"/>
      <c r="L712" s="88"/>
      <c r="M712" s="88"/>
      <c r="N712" s="88"/>
      <c r="O712" s="88"/>
    </row>
    <row r="713" spans="1:15" x14ac:dyDescent="0.2">
      <c r="A713" s="88"/>
      <c r="B713" s="88"/>
      <c r="C713" s="88"/>
      <c r="D713" s="88"/>
      <c r="E713" s="88"/>
      <c r="F713" s="88"/>
      <c r="G713" s="88"/>
      <c r="H713" s="88"/>
      <c r="I713" s="88"/>
      <c r="J713" s="88"/>
      <c r="K713" s="88"/>
      <c r="L713" s="88"/>
      <c r="M713" s="88"/>
      <c r="N713" s="88"/>
      <c r="O713" s="88"/>
    </row>
    <row r="714" spans="1:15" x14ac:dyDescent="0.2">
      <c r="A714" s="88"/>
      <c r="B714" s="88"/>
      <c r="C714" s="88"/>
      <c r="D714" s="88"/>
      <c r="E714" s="88"/>
      <c r="F714" s="88"/>
      <c r="G714" s="88"/>
      <c r="H714" s="88"/>
      <c r="I714" s="88"/>
      <c r="J714" s="88"/>
      <c r="K714" s="88"/>
      <c r="L714" s="88"/>
      <c r="M714" s="88"/>
      <c r="N714" s="88"/>
      <c r="O714" s="88"/>
    </row>
    <row r="715" spans="1:15" x14ac:dyDescent="0.2">
      <c r="A715" s="88"/>
      <c r="B715" s="88"/>
      <c r="C715" s="88"/>
      <c r="D715" s="88"/>
      <c r="E715" s="88"/>
      <c r="F715" s="88"/>
      <c r="G715" s="88"/>
      <c r="H715" s="88"/>
      <c r="I715" s="88"/>
      <c r="J715" s="88"/>
      <c r="K715" s="88"/>
      <c r="L715" s="88"/>
      <c r="M715" s="88"/>
      <c r="N715" s="88"/>
      <c r="O715" s="88"/>
    </row>
    <row r="716" spans="1:15" x14ac:dyDescent="0.2">
      <c r="A716" s="88"/>
      <c r="B716" s="88"/>
      <c r="C716" s="88"/>
      <c r="D716" s="88"/>
      <c r="E716" s="88"/>
      <c r="F716" s="88"/>
      <c r="G716" s="88"/>
      <c r="H716" s="88"/>
      <c r="I716" s="88"/>
      <c r="J716" s="88"/>
      <c r="K716" s="88"/>
      <c r="L716" s="88"/>
      <c r="M716" s="88"/>
      <c r="N716" s="88"/>
      <c r="O716" s="88"/>
    </row>
    <row r="717" spans="1:15" x14ac:dyDescent="0.2">
      <c r="A717" s="88"/>
      <c r="B717" s="88"/>
      <c r="C717" s="88"/>
      <c r="D717" s="88"/>
      <c r="E717" s="88"/>
      <c r="F717" s="88"/>
      <c r="G717" s="88"/>
      <c r="H717" s="88"/>
      <c r="I717" s="88"/>
      <c r="J717" s="88"/>
      <c r="K717" s="88"/>
      <c r="L717" s="88"/>
      <c r="M717" s="88"/>
      <c r="N717" s="88"/>
      <c r="O717" s="88"/>
    </row>
    <row r="718" spans="1:15" x14ac:dyDescent="0.2">
      <c r="A718" s="88"/>
      <c r="B718" s="88"/>
      <c r="C718" s="88"/>
      <c r="D718" s="88"/>
      <c r="E718" s="88"/>
      <c r="F718" s="88"/>
      <c r="G718" s="88"/>
      <c r="H718" s="88"/>
      <c r="I718" s="88"/>
      <c r="J718" s="88"/>
      <c r="K718" s="88"/>
      <c r="L718" s="88"/>
      <c r="M718" s="88"/>
      <c r="N718" s="88"/>
      <c r="O718" s="88"/>
    </row>
    <row r="719" spans="1:15" x14ac:dyDescent="0.2">
      <c r="A719" s="88"/>
      <c r="B719" s="88"/>
      <c r="C719" s="88"/>
      <c r="D719" s="88"/>
      <c r="E719" s="88"/>
      <c r="F719" s="88"/>
      <c r="G719" s="88"/>
      <c r="H719" s="88"/>
      <c r="I719" s="88"/>
      <c r="J719" s="88"/>
      <c r="K719" s="88"/>
      <c r="L719" s="88"/>
      <c r="M719" s="88"/>
      <c r="N719" s="88"/>
      <c r="O719" s="88"/>
    </row>
    <row r="720" spans="1:15" x14ac:dyDescent="0.2">
      <c r="A720" s="88"/>
      <c r="B720" s="88"/>
      <c r="C720" s="88"/>
      <c r="D720" s="88"/>
      <c r="E720" s="88"/>
      <c r="F720" s="88"/>
      <c r="G720" s="88"/>
      <c r="H720" s="88"/>
      <c r="I720" s="88"/>
      <c r="J720" s="88"/>
      <c r="K720" s="88"/>
      <c r="L720" s="88"/>
      <c r="M720" s="88"/>
      <c r="N720" s="88"/>
      <c r="O720" s="88"/>
    </row>
    <row r="721" spans="1:15" x14ac:dyDescent="0.2">
      <c r="A721" s="88"/>
      <c r="B721" s="88"/>
      <c r="C721" s="88"/>
      <c r="D721" s="88"/>
      <c r="E721" s="88"/>
      <c r="F721" s="88"/>
      <c r="G721" s="88"/>
      <c r="H721" s="88"/>
      <c r="I721" s="88"/>
      <c r="J721" s="88"/>
      <c r="K721" s="88"/>
      <c r="L721" s="88"/>
      <c r="M721" s="88"/>
      <c r="N721" s="88"/>
      <c r="O721" s="88"/>
    </row>
    <row r="722" spans="1:15" x14ac:dyDescent="0.2">
      <c r="A722" s="88"/>
      <c r="B722" s="88"/>
      <c r="C722" s="88"/>
      <c r="D722" s="88"/>
      <c r="E722" s="88"/>
      <c r="F722" s="88"/>
      <c r="G722" s="88"/>
      <c r="H722" s="88"/>
      <c r="I722" s="88"/>
      <c r="J722" s="88"/>
      <c r="K722" s="88"/>
      <c r="L722" s="88"/>
      <c r="M722" s="88"/>
      <c r="N722" s="88"/>
      <c r="O722" s="88"/>
    </row>
    <row r="723" spans="1:15" x14ac:dyDescent="0.2">
      <c r="A723" s="88"/>
      <c r="B723" s="88"/>
      <c r="C723" s="88"/>
      <c r="D723" s="88"/>
      <c r="E723" s="88"/>
      <c r="F723" s="88"/>
      <c r="G723" s="88"/>
      <c r="H723" s="88"/>
      <c r="I723" s="88"/>
      <c r="J723" s="88"/>
      <c r="K723" s="88"/>
      <c r="L723" s="88"/>
      <c r="M723" s="88"/>
      <c r="N723" s="88"/>
      <c r="O723" s="88"/>
    </row>
    <row r="724" spans="1:15" x14ac:dyDescent="0.2">
      <c r="A724" s="88"/>
      <c r="B724" s="88"/>
      <c r="C724" s="88"/>
      <c r="D724" s="88"/>
      <c r="E724" s="88"/>
      <c r="F724" s="88"/>
      <c r="G724" s="88"/>
      <c r="H724" s="88"/>
      <c r="I724" s="88"/>
      <c r="J724" s="88"/>
      <c r="K724" s="88"/>
      <c r="L724" s="88"/>
      <c r="M724" s="88"/>
      <c r="N724" s="88"/>
      <c r="O724" s="88"/>
    </row>
    <row r="725" spans="1:15" x14ac:dyDescent="0.2">
      <c r="A725" s="88"/>
      <c r="B725" s="88"/>
      <c r="C725" s="88"/>
      <c r="D725" s="88"/>
      <c r="E725" s="88"/>
      <c r="F725" s="88"/>
      <c r="G725" s="88"/>
      <c r="H725" s="88"/>
      <c r="I725" s="88"/>
      <c r="J725" s="88"/>
      <c r="K725" s="88"/>
      <c r="L725" s="88"/>
      <c r="M725" s="88"/>
      <c r="N725" s="88"/>
      <c r="O725" s="88"/>
    </row>
    <row r="726" spans="1:15" x14ac:dyDescent="0.2">
      <c r="A726" s="88"/>
      <c r="B726" s="88"/>
      <c r="C726" s="88"/>
      <c r="D726" s="88"/>
      <c r="E726" s="88"/>
      <c r="F726" s="88"/>
      <c r="G726" s="88"/>
      <c r="H726" s="88"/>
      <c r="I726" s="88"/>
      <c r="J726" s="88"/>
      <c r="K726" s="88"/>
      <c r="L726" s="88"/>
      <c r="M726" s="88"/>
      <c r="N726" s="88"/>
      <c r="O726" s="88"/>
    </row>
    <row r="727" spans="1:15" x14ac:dyDescent="0.2">
      <c r="A727" s="88"/>
      <c r="B727" s="88"/>
      <c r="C727" s="88"/>
      <c r="D727" s="88"/>
      <c r="E727" s="88"/>
      <c r="F727" s="88"/>
      <c r="G727" s="88"/>
      <c r="H727" s="88"/>
      <c r="I727" s="88"/>
      <c r="J727" s="88"/>
      <c r="K727" s="88"/>
      <c r="L727" s="88"/>
      <c r="M727" s="88"/>
      <c r="N727" s="88"/>
      <c r="O727" s="88"/>
    </row>
    <row r="728" spans="1:15" x14ac:dyDescent="0.2">
      <c r="A728" s="88"/>
      <c r="B728" s="88"/>
      <c r="C728" s="88"/>
      <c r="D728" s="88"/>
      <c r="E728" s="88"/>
      <c r="F728" s="88"/>
      <c r="G728" s="88"/>
      <c r="H728" s="88"/>
      <c r="I728" s="88"/>
      <c r="J728" s="88"/>
      <c r="K728" s="88"/>
      <c r="L728" s="88"/>
      <c r="M728" s="88"/>
      <c r="N728" s="88"/>
      <c r="O728" s="88"/>
    </row>
    <row r="729" spans="1:15" x14ac:dyDescent="0.2">
      <c r="A729" s="88"/>
      <c r="B729" s="88"/>
      <c r="C729" s="88"/>
      <c r="D729" s="88"/>
      <c r="E729" s="88"/>
      <c r="F729" s="88"/>
      <c r="G729" s="88"/>
      <c r="H729" s="88"/>
      <c r="I729" s="88"/>
      <c r="J729" s="88"/>
      <c r="K729" s="88"/>
      <c r="L729" s="88"/>
      <c r="M729" s="88"/>
      <c r="N729" s="88"/>
      <c r="O729" s="88"/>
    </row>
    <row r="730" spans="1:15" x14ac:dyDescent="0.2">
      <c r="A730" s="88"/>
      <c r="B730" s="88"/>
      <c r="C730" s="88"/>
      <c r="D730" s="88"/>
      <c r="E730" s="88"/>
      <c r="F730" s="88"/>
      <c r="G730" s="88"/>
      <c r="H730" s="88"/>
      <c r="I730" s="88"/>
      <c r="J730" s="88"/>
      <c r="K730" s="88"/>
      <c r="L730" s="88"/>
      <c r="M730" s="88"/>
      <c r="N730" s="88"/>
      <c r="O730" s="88"/>
    </row>
    <row r="731" spans="1:15" x14ac:dyDescent="0.2">
      <c r="A731" s="88"/>
      <c r="B731" s="88"/>
      <c r="C731" s="88"/>
      <c r="D731" s="88"/>
      <c r="E731" s="88"/>
      <c r="F731" s="88"/>
      <c r="G731" s="88"/>
      <c r="H731" s="88"/>
      <c r="I731" s="88"/>
      <c r="J731" s="88"/>
      <c r="K731" s="88"/>
      <c r="L731" s="88"/>
      <c r="M731" s="88"/>
      <c r="N731" s="88"/>
      <c r="O731" s="88"/>
    </row>
    <row r="732" spans="1:15" x14ac:dyDescent="0.2">
      <c r="A732" s="88"/>
      <c r="B732" s="88"/>
      <c r="C732" s="88"/>
      <c r="D732" s="88"/>
      <c r="E732" s="88"/>
      <c r="F732" s="88"/>
      <c r="G732" s="88"/>
      <c r="H732" s="88"/>
      <c r="I732" s="88"/>
      <c r="J732" s="88"/>
      <c r="K732" s="88"/>
      <c r="L732" s="88"/>
      <c r="M732" s="88"/>
      <c r="N732" s="88"/>
      <c r="O732" s="88"/>
    </row>
    <row r="733" spans="1:15" x14ac:dyDescent="0.2">
      <c r="A733" s="88"/>
      <c r="B733" s="88"/>
      <c r="C733" s="88"/>
      <c r="D733" s="88"/>
      <c r="E733" s="88"/>
      <c r="F733" s="88"/>
      <c r="G733" s="88"/>
      <c r="H733" s="88"/>
      <c r="I733" s="88"/>
      <c r="J733" s="88"/>
      <c r="K733" s="88"/>
      <c r="L733" s="88"/>
      <c r="M733" s="88"/>
      <c r="N733" s="88"/>
      <c r="O733" s="88"/>
    </row>
    <row r="734" spans="1:15" x14ac:dyDescent="0.2">
      <c r="A734" s="88"/>
      <c r="B734" s="88"/>
      <c r="C734" s="88"/>
      <c r="D734" s="88"/>
      <c r="E734" s="88"/>
      <c r="F734" s="88"/>
      <c r="G734" s="88"/>
      <c r="H734" s="88"/>
      <c r="I734" s="88"/>
      <c r="J734" s="88"/>
      <c r="K734" s="88"/>
      <c r="L734" s="88"/>
      <c r="M734" s="88"/>
      <c r="N734" s="88"/>
      <c r="O734" s="88"/>
    </row>
    <row r="735" spans="1:15" x14ac:dyDescent="0.2">
      <c r="A735" s="88"/>
      <c r="B735" s="88"/>
      <c r="C735" s="88"/>
      <c r="D735" s="88"/>
      <c r="E735" s="88"/>
      <c r="F735" s="88"/>
      <c r="G735" s="88"/>
      <c r="H735" s="88"/>
      <c r="I735" s="88"/>
      <c r="J735" s="88"/>
      <c r="K735" s="88"/>
      <c r="L735" s="88"/>
      <c r="M735" s="88"/>
      <c r="N735" s="88"/>
      <c r="O735" s="88"/>
    </row>
    <row r="736" spans="1:15" x14ac:dyDescent="0.2">
      <c r="A736" s="88"/>
      <c r="B736" s="88"/>
      <c r="C736" s="88"/>
      <c r="D736" s="88"/>
      <c r="E736" s="88"/>
      <c r="F736" s="88"/>
      <c r="G736" s="88"/>
      <c r="H736" s="88"/>
      <c r="I736" s="88"/>
      <c r="J736" s="88"/>
      <c r="K736" s="88"/>
      <c r="L736" s="88"/>
      <c r="M736" s="88"/>
      <c r="N736" s="88"/>
      <c r="O736" s="88"/>
    </row>
    <row r="737" spans="1:15" x14ac:dyDescent="0.2">
      <c r="A737" s="88"/>
      <c r="B737" s="88"/>
      <c r="C737" s="88"/>
      <c r="D737" s="88"/>
      <c r="E737" s="88"/>
      <c r="F737" s="88"/>
      <c r="G737" s="88"/>
      <c r="H737" s="88"/>
      <c r="I737" s="88"/>
      <c r="J737" s="88"/>
      <c r="K737" s="88"/>
      <c r="L737" s="88"/>
      <c r="M737" s="88"/>
      <c r="N737" s="88"/>
      <c r="O737" s="88"/>
    </row>
    <row r="738" spans="1:15" x14ac:dyDescent="0.2">
      <c r="A738" s="88"/>
      <c r="B738" s="88"/>
      <c r="C738" s="88"/>
      <c r="D738" s="88"/>
      <c r="E738" s="88"/>
      <c r="F738" s="88"/>
      <c r="G738" s="88"/>
      <c r="H738" s="88"/>
      <c r="I738" s="88"/>
      <c r="J738" s="88"/>
      <c r="K738" s="88"/>
      <c r="L738" s="88"/>
      <c r="M738" s="88"/>
      <c r="N738" s="88"/>
      <c r="O738" s="88"/>
    </row>
    <row r="739" spans="1:15" x14ac:dyDescent="0.2">
      <c r="A739" s="88"/>
      <c r="B739" s="88"/>
      <c r="C739" s="88"/>
      <c r="D739" s="88"/>
      <c r="E739" s="88"/>
      <c r="F739" s="88"/>
      <c r="G739" s="88"/>
      <c r="H739" s="88"/>
      <c r="I739" s="88"/>
      <c r="J739" s="88"/>
      <c r="K739" s="88"/>
      <c r="L739" s="88"/>
      <c r="M739" s="88"/>
      <c r="N739" s="88"/>
      <c r="O739" s="88"/>
    </row>
    <row r="740" spans="1:15" x14ac:dyDescent="0.2">
      <c r="A740" s="88"/>
      <c r="B740" s="88"/>
      <c r="C740" s="88"/>
      <c r="D740" s="88"/>
      <c r="E740" s="88"/>
      <c r="F740" s="88"/>
      <c r="G740" s="88"/>
      <c r="H740" s="88"/>
      <c r="I740" s="88"/>
      <c r="J740" s="88"/>
      <c r="K740" s="88"/>
      <c r="L740" s="88"/>
      <c r="M740" s="88"/>
      <c r="N740" s="88"/>
      <c r="O740" s="88"/>
    </row>
    <row r="741" spans="1:15" x14ac:dyDescent="0.2">
      <c r="A741" s="88"/>
      <c r="B741" s="88"/>
      <c r="C741" s="88"/>
      <c r="D741" s="88"/>
      <c r="E741" s="88"/>
      <c r="F741" s="88"/>
      <c r="G741" s="88"/>
      <c r="H741" s="88"/>
      <c r="I741" s="88"/>
      <c r="J741" s="88"/>
      <c r="K741" s="88"/>
      <c r="L741" s="88"/>
      <c r="M741" s="88"/>
      <c r="N741" s="88"/>
      <c r="O741" s="88"/>
    </row>
    <row r="742" spans="1:15" x14ac:dyDescent="0.2">
      <c r="A742" s="88"/>
      <c r="B742" s="88"/>
      <c r="C742" s="88"/>
      <c r="D742" s="88"/>
      <c r="E742" s="88"/>
      <c r="F742" s="88"/>
      <c r="G742" s="88"/>
      <c r="H742" s="88"/>
      <c r="I742" s="88"/>
      <c r="J742" s="88"/>
      <c r="K742" s="88"/>
      <c r="L742" s="88"/>
      <c r="M742" s="88"/>
      <c r="N742" s="88"/>
      <c r="O742" s="88"/>
    </row>
    <row r="743" spans="1:15" x14ac:dyDescent="0.2">
      <c r="A743" s="88"/>
      <c r="B743" s="88"/>
      <c r="C743" s="88"/>
      <c r="D743" s="88"/>
      <c r="E743" s="88"/>
      <c r="F743" s="88"/>
      <c r="G743" s="88"/>
      <c r="H743" s="88"/>
      <c r="I743" s="88"/>
      <c r="J743" s="88"/>
      <c r="K743" s="88"/>
      <c r="L743" s="88"/>
      <c r="M743" s="88"/>
      <c r="N743" s="88"/>
      <c r="O743" s="88"/>
    </row>
    <row r="744" spans="1:15" x14ac:dyDescent="0.2">
      <c r="A744" s="88"/>
      <c r="B744" s="88"/>
      <c r="C744" s="88"/>
      <c r="D744" s="88"/>
      <c r="E744" s="88"/>
      <c r="F744" s="88"/>
      <c r="G744" s="88"/>
      <c r="H744" s="88"/>
      <c r="I744" s="88"/>
      <c r="J744" s="88"/>
      <c r="K744" s="88"/>
      <c r="L744" s="88"/>
      <c r="M744" s="88"/>
      <c r="N744" s="88"/>
      <c r="O744" s="88"/>
    </row>
    <row r="745" spans="1:15" x14ac:dyDescent="0.2">
      <c r="A745" s="88"/>
      <c r="B745" s="88"/>
      <c r="C745" s="88"/>
      <c r="D745" s="88"/>
      <c r="E745" s="88"/>
      <c r="F745" s="88"/>
      <c r="G745" s="88"/>
      <c r="H745" s="88"/>
      <c r="I745" s="88"/>
      <c r="J745" s="88"/>
      <c r="K745" s="88"/>
      <c r="L745" s="88"/>
      <c r="M745" s="88"/>
      <c r="N745" s="88"/>
      <c r="O745" s="88"/>
    </row>
    <row r="746" spans="1:15" x14ac:dyDescent="0.2">
      <c r="A746" s="88"/>
      <c r="B746" s="88"/>
      <c r="C746" s="88"/>
      <c r="D746" s="88"/>
      <c r="E746" s="88"/>
      <c r="F746" s="88"/>
      <c r="G746" s="88"/>
      <c r="H746" s="88"/>
      <c r="I746" s="88"/>
      <c r="J746" s="88"/>
      <c r="K746" s="88"/>
      <c r="L746" s="88"/>
      <c r="M746" s="88"/>
      <c r="N746" s="88"/>
      <c r="O746" s="88"/>
    </row>
    <row r="747" spans="1:15" x14ac:dyDescent="0.2">
      <c r="A747" s="88"/>
      <c r="B747" s="88"/>
      <c r="C747" s="88"/>
      <c r="D747" s="88"/>
      <c r="E747" s="88"/>
      <c r="F747" s="88"/>
      <c r="G747" s="88"/>
      <c r="H747" s="88"/>
      <c r="I747" s="88"/>
      <c r="J747" s="88"/>
      <c r="K747" s="88"/>
      <c r="L747" s="88"/>
      <c r="M747" s="88"/>
      <c r="N747" s="88"/>
      <c r="O747" s="88"/>
    </row>
    <row r="748" spans="1:15" x14ac:dyDescent="0.2">
      <c r="A748" s="88"/>
      <c r="B748" s="88"/>
      <c r="C748" s="88"/>
      <c r="D748" s="88"/>
      <c r="E748" s="88"/>
      <c r="F748" s="88"/>
      <c r="G748" s="88"/>
      <c r="H748" s="88"/>
      <c r="I748" s="88"/>
      <c r="J748" s="88"/>
      <c r="K748" s="88"/>
      <c r="L748" s="88"/>
      <c r="M748" s="88"/>
      <c r="N748" s="88"/>
      <c r="O748" s="88"/>
    </row>
    <row r="749" spans="1:15" x14ac:dyDescent="0.2">
      <c r="A749" s="88"/>
      <c r="B749" s="88"/>
      <c r="C749" s="88"/>
      <c r="D749" s="88"/>
      <c r="E749" s="88"/>
      <c r="F749" s="88"/>
      <c r="G749" s="88"/>
      <c r="H749" s="88"/>
      <c r="I749" s="88"/>
      <c r="J749" s="88"/>
      <c r="K749" s="88"/>
      <c r="L749" s="88"/>
      <c r="M749" s="88"/>
      <c r="N749" s="88"/>
      <c r="O749" s="88"/>
    </row>
    <row r="750" spans="1:15" x14ac:dyDescent="0.2">
      <c r="A750" s="88"/>
      <c r="B750" s="88"/>
      <c r="C750" s="88"/>
      <c r="D750" s="88"/>
      <c r="E750" s="88"/>
      <c r="F750" s="88"/>
      <c r="G750" s="88"/>
      <c r="H750" s="88"/>
      <c r="I750" s="88"/>
      <c r="J750" s="88"/>
      <c r="K750" s="88"/>
      <c r="L750" s="88"/>
      <c r="M750" s="88"/>
      <c r="N750" s="88"/>
      <c r="O750" s="88"/>
    </row>
    <row r="751" spans="1:15" x14ac:dyDescent="0.2">
      <c r="A751" s="88"/>
      <c r="B751" s="88"/>
      <c r="C751" s="88"/>
      <c r="D751" s="88"/>
      <c r="E751" s="88"/>
      <c r="F751" s="88"/>
      <c r="G751" s="88"/>
      <c r="H751" s="88"/>
      <c r="I751" s="88"/>
      <c r="J751" s="88"/>
      <c r="K751" s="88"/>
      <c r="L751" s="88"/>
      <c r="M751" s="88"/>
      <c r="N751" s="88"/>
      <c r="O751" s="88"/>
    </row>
    <row r="752" spans="1:15" x14ac:dyDescent="0.2">
      <c r="A752" s="88"/>
      <c r="B752" s="88"/>
      <c r="C752" s="88"/>
      <c r="D752" s="88"/>
      <c r="E752" s="88"/>
      <c r="F752" s="88"/>
      <c r="G752" s="88"/>
      <c r="H752" s="88"/>
      <c r="I752" s="88"/>
      <c r="J752" s="88"/>
      <c r="K752" s="88"/>
      <c r="L752" s="88"/>
      <c r="M752" s="88"/>
      <c r="N752" s="88"/>
      <c r="O752" s="88"/>
    </row>
    <row r="753" spans="1:15" x14ac:dyDescent="0.2">
      <c r="A753" s="88"/>
      <c r="B753" s="88"/>
      <c r="C753" s="88"/>
      <c r="D753" s="88"/>
      <c r="E753" s="88"/>
      <c r="F753" s="88"/>
      <c r="G753" s="88"/>
      <c r="H753" s="88"/>
      <c r="I753" s="88"/>
      <c r="J753" s="88"/>
      <c r="K753" s="88"/>
      <c r="L753" s="88"/>
      <c r="M753" s="88"/>
      <c r="N753" s="88"/>
      <c r="O753" s="88"/>
    </row>
    <row r="754" spans="1:15" x14ac:dyDescent="0.2">
      <c r="A754" s="88"/>
      <c r="B754" s="88"/>
      <c r="C754" s="88"/>
      <c r="D754" s="88"/>
      <c r="E754" s="88"/>
      <c r="F754" s="88"/>
      <c r="G754" s="88"/>
      <c r="H754" s="88"/>
      <c r="I754" s="88"/>
      <c r="J754" s="88"/>
      <c r="K754" s="88"/>
      <c r="L754" s="88"/>
      <c r="M754" s="88"/>
      <c r="N754" s="88"/>
      <c r="O754" s="88"/>
    </row>
    <row r="755" spans="1:15" x14ac:dyDescent="0.2">
      <c r="A755" s="88"/>
      <c r="B755" s="88"/>
      <c r="C755" s="88"/>
      <c r="D755" s="88"/>
      <c r="E755" s="88"/>
      <c r="F755" s="88"/>
      <c r="G755" s="88"/>
      <c r="H755" s="88"/>
      <c r="I755" s="88"/>
      <c r="J755" s="88"/>
      <c r="K755" s="88"/>
      <c r="L755" s="88"/>
      <c r="M755" s="88"/>
      <c r="N755" s="88"/>
      <c r="O755" s="88"/>
    </row>
    <row r="756" spans="1:15" x14ac:dyDescent="0.2">
      <c r="A756" s="88"/>
      <c r="B756" s="88"/>
      <c r="C756" s="88"/>
      <c r="D756" s="88"/>
      <c r="E756" s="88"/>
      <c r="F756" s="88"/>
      <c r="G756" s="88"/>
      <c r="H756" s="88"/>
      <c r="I756" s="88"/>
      <c r="J756" s="88"/>
      <c r="K756" s="88"/>
      <c r="L756" s="88"/>
      <c r="M756" s="88"/>
      <c r="N756" s="88"/>
      <c r="O756" s="88"/>
    </row>
    <row r="757" spans="1:15" x14ac:dyDescent="0.2">
      <c r="A757" s="88"/>
      <c r="B757" s="88"/>
      <c r="C757" s="88"/>
      <c r="D757" s="88"/>
      <c r="E757" s="88"/>
      <c r="F757" s="88"/>
      <c r="G757" s="88"/>
      <c r="H757" s="88"/>
      <c r="I757" s="88"/>
      <c r="J757" s="88"/>
      <c r="K757" s="88"/>
      <c r="L757" s="88"/>
      <c r="M757" s="88"/>
      <c r="N757" s="88"/>
      <c r="O757" s="88"/>
    </row>
    <row r="758" spans="1:15" x14ac:dyDescent="0.2">
      <c r="A758" s="88"/>
      <c r="B758" s="88"/>
      <c r="C758" s="88"/>
      <c r="D758" s="88"/>
      <c r="E758" s="88"/>
      <c r="F758" s="88"/>
      <c r="G758" s="88"/>
      <c r="H758" s="88"/>
      <c r="I758" s="88"/>
      <c r="J758" s="88"/>
      <c r="K758" s="88"/>
      <c r="L758" s="88"/>
      <c r="M758" s="88"/>
      <c r="N758" s="88"/>
      <c r="O758" s="88"/>
    </row>
    <row r="759" spans="1:15" x14ac:dyDescent="0.2">
      <c r="A759" s="88"/>
      <c r="B759" s="88"/>
      <c r="C759" s="88"/>
      <c r="D759" s="88"/>
      <c r="E759" s="88"/>
      <c r="F759" s="88"/>
      <c r="G759" s="88"/>
      <c r="H759" s="88"/>
      <c r="I759" s="88"/>
      <c r="J759" s="88"/>
      <c r="K759" s="88"/>
      <c r="L759" s="88"/>
      <c r="M759" s="88"/>
      <c r="N759" s="88"/>
      <c r="O759" s="88"/>
    </row>
    <row r="760" spans="1:15" x14ac:dyDescent="0.2">
      <c r="A760" s="88"/>
      <c r="B760" s="88"/>
      <c r="C760" s="88"/>
      <c r="D760" s="88"/>
      <c r="E760" s="88"/>
      <c r="F760" s="88"/>
      <c r="G760" s="88"/>
      <c r="H760" s="88"/>
      <c r="I760" s="88"/>
      <c r="J760" s="88"/>
      <c r="K760" s="88"/>
      <c r="L760" s="88"/>
      <c r="M760" s="88"/>
      <c r="N760" s="88"/>
      <c r="O760" s="88"/>
    </row>
    <row r="761" spans="1:15" x14ac:dyDescent="0.2">
      <c r="A761" s="88"/>
      <c r="B761" s="88"/>
      <c r="C761" s="88"/>
      <c r="D761" s="88"/>
      <c r="E761" s="88"/>
      <c r="F761" s="88"/>
      <c r="G761" s="88"/>
      <c r="H761" s="88"/>
      <c r="I761" s="88"/>
      <c r="J761" s="88"/>
      <c r="K761" s="88"/>
      <c r="L761" s="88"/>
      <c r="M761" s="88"/>
      <c r="N761" s="88"/>
      <c r="O761" s="88"/>
    </row>
    <row r="762" spans="1:15" x14ac:dyDescent="0.2">
      <c r="A762" s="88"/>
      <c r="B762" s="88"/>
      <c r="C762" s="88"/>
      <c r="D762" s="88"/>
      <c r="E762" s="88"/>
      <c r="F762" s="88"/>
      <c r="G762" s="88"/>
      <c r="H762" s="88"/>
      <c r="I762" s="88"/>
      <c r="J762" s="88"/>
      <c r="K762" s="88"/>
      <c r="L762" s="88"/>
      <c r="M762" s="88"/>
      <c r="N762" s="88"/>
      <c r="O762" s="88"/>
    </row>
    <row r="763" spans="1:15" x14ac:dyDescent="0.2">
      <c r="A763" s="88"/>
      <c r="B763" s="88"/>
      <c r="C763" s="88"/>
      <c r="D763" s="88"/>
      <c r="E763" s="88"/>
      <c r="F763" s="88"/>
      <c r="G763" s="88"/>
      <c r="H763" s="88"/>
      <c r="I763" s="88"/>
      <c r="J763" s="88"/>
      <c r="K763" s="88"/>
      <c r="L763" s="88"/>
      <c r="M763" s="88"/>
      <c r="N763" s="88"/>
      <c r="O763" s="88"/>
    </row>
    <row r="764" spans="1:15" x14ac:dyDescent="0.2">
      <c r="A764" s="88"/>
      <c r="B764" s="88" t="s">
        <v>151</v>
      </c>
      <c r="C764" s="88"/>
      <c r="D764" s="88"/>
      <c r="E764" s="88"/>
      <c r="F764" s="88"/>
      <c r="G764" s="88"/>
      <c r="H764" s="88"/>
      <c r="I764" s="88"/>
      <c r="J764" s="88"/>
      <c r="K764" s="88"/>
      <c r="L764" s="88"/>
      <c r="M764" s="88"/>
      <c r="N764" s="88"/>
      <c r="O764" s="88"/>
    </row>
    <row r="765" spans="1:15" x14ac:dyDescent="0.2">
      <c r="A765" s="88"/>
      <c r="B765" s="88" t="s">
        <v>152</v>
      </c>
      <c r="C765" s="88"/>
      <c r="D765" s="88"/>
      <c r="E765" s="88"/>
      <c r="F765" s="88"/>
      <c r="G765" s="88"/>
      <c r="H765" s="88"/>
      <c r="I765" s="88"/>
      <c r="J765" s="88"/>
      <c r="K765" s="88"/>
      <c r="L765" s="88"/>
      <c r="M765" s="88"/>
      <c r="N765" s="88"/>
      <c r="O765" s="88"/>
    </row>
    <row r="766" spans="1:15" x14ac:dyDescent="0.2">
      <c r="A766" s="88"/>
      <c r="B766" s="88"/>
      <c r="C766" s="88"/>
      <c r="D766" s="88"/>
      <c r="E766" s="88"/>
      <c r="F766" s="88"/>
      <c r="G766" s="88"/>
      <c r="H766" s="88"/>
      <c r="I766" s="88"/>
      <c r="J766" s="88"/>
      <c r="K766" s="88"/>
      <c r="L766" s="88"/>
      <c r="M766" s="88"/>
      <c r="N766" s="88"/>
      <c r="O766" s="88"/>
    </row>
    <row r="767" spans="1:15" x14ac:dyDescent="0.2">
      <c r="A767" s="88"/>
      <c r="B767" s="88"/>
      <c r="C767" s="88"/>
      <c r="D767" s="88"/>
      <c r="E767" s="88"/>
      <c r="F767" s="88"/>
      <c r="G767" s="88"/>
      <c r="H767" s="88"/>
      <c r="I767" s="88"/>
      <c r="J767" s="88"/>
      <c r="K767" s="88"/>
      <c r="L767" s="88"/>
      <c r="M767" s="88"/>
      <c r="N767" s="88"/>
      <c r="O767" s="88"/>
    </row>
    <row r="768" spans="1:15" x14ac:dyDescent="0.2">
      <c r="A768" s="88"/>
      <c r="B768" s="88"/>
      <c r="C768" s="88"/>
      <c r="D768" s="88"/>
      <c r="E768" s="88"/>
      <c r="F768" s="88"/>
      <c r="G768" s="88"/>
      <c r="H768" s="88"/>
      <c r="I768" s="88"/>
      <c r="J768" s="88"/>
      <c r="K768" s="88"/>
      <c r="L768" s="88"/>
      <c r="M768" s="88"/>
      <c r="N768" s="88"/>
      <c r="O768" s="88"/>
    </row>
    <row r="769" spans="1:15" x14ac:dyDescent="0.2">
      <c r="A769" s="88"/>
      <c r="B769" s="88"/>
      <c r="C769" s="88"/>
      <c r="D769" s="88"/>
      <c r="E769" s="88"/>
      <c r="F769" s="88"/>
      <c r="G769" s="88"/>
      <c r="H769" s="88"/>
      <c r="I769" s="88"/>
      <c r="J769" s="88"/>
      <c r="K769" s="88"/>
      <c r="L769" s="88"/>
      <c r="M769" s="88"/>
      <c r="N769" s="88"/>
      <c r="O769" s="88"/>
    </row>
    <row r="770" spans="1:15" x14ac:dyDescent="0.2">
      <c r="A770" s="88"/>
      <c r="B770" s="88"/>
      <c r="C770" s="88"/>
      <c r="D770" s="88"/>
      <c r="E770" s="88"/>
      <c r="F770" s="88"/>
      <c r="G770" s="88"/>
      <c r="H770" s="88"/>
      <c r="I770" s="88"/>
      <c r="J770" s="88"/>
      <c r="K770" s="88"/>
      <c r="L770" s="88"/>
      <c r="M770" s="88"/>
      <c r="N770" s="88"/>
      <c r="O770" s="88"/>
    </row>
    <row r="771" spans="1:15" x14ac:dyDescent="0.2">
      <c r="A771" s="88"/>
      <c r="B771" s="88"/>
      <c r="C771" s="88"/>
      <c r="D771" s="88"/>
      <c r="E771" s="88"/>
      <c r="F771" s="88"/>
      <c r="G771" s="88"/>
      <c r="H771" s="88"/>
      <c r="I771" s="88"/>
      <c r="J771" s="88"/>
      <c r="K771" s="88"/>
      <c r="L771" s="88"/>
      <c r="M771" s="88"/>
      <c r="N771" s="88"/>
      <c r="O771" s="88"/>
    </row>
    <row r="772" spans="1:15" x14ac:dyDescent="0.2">
      <c r="A772" s="88"/>
      <c r="B772" s="88"/>
      <c r="C772" s="88"/>
      <c r="D772" s="88"/>
      <c r="E772" s="88"/>
      <c r="F772" s="88"/>
      <c r="G772" s="88"/>
      <c r="H772" s="88"/>
      <c r="I772" s="88"/>
      <c r="J772" s="88"/>
      <c r="K772" s="88"/>
      <c r="L772" s="88"/>
      <c r="M772" s="88"/>
      <c r="N772" s="88"/>
      <c r="O772" s="88"/>
    </row>
    <row r="773" spans="1:15" x14ac:dyDescent="0.2">
      <c r="A773" s="88"/>
      <c r="B773" s="88"/>
      <c r="C773" s="88"/>
      <c r="D773" s="88"/>
      <c r="E773" s="88"/>
      <c r="F773" s="88"/>
      <c r="G773" s="88"/>
      <c r="H773" s="88"/>
      <c r="I773" s="88"/>
      <c r="J773" s="88"/>
      <c r="K773" s="88"/>
      <c r="L773" s="88"/>
      <c r="M773" s="88"/>
      <c r="N773" s="88"/>
      <c r="O773" s="88"/>
    </row>
    <row r="774" spans="1:15" x14ac:dyDescent="0.2">
      <c r="A774" s="88"/>
      <c r="B774" s="88"/>
      <c r="C774" s="88"/>
      <c r="D774" s="88"/>
      <c r="E774" s="88"/>
      <c r="F774" s="88"/>
      <c r="G774" s="88"/>
      <c r="H774" s="88"/>
      <c r="I774" s="88"/>
      <c r="J774" s="88"/>
      <c r="K774" s="88"/>
      <c r="L774" s="88"/>
      <c r="M774" s="88"/>
      <c r="N774" s="88"/>
      <c r="O774" s="88"/>
    </row>
    <row r="775" spans="1:15" x14ac:dyDescent="0.2">
      <c r="A775" s="88"/>
      <c r="B775" s="88"/>
      <c r="C775" s="88"/>
      <c r="D775" s="88"/>
      <c r="E775" s="88"/>
      <c r="F775" s="88"/>
      <c r="G775" s="88"/>
      <c r="H775" s="88"/>
      <c r="I775" s="88"/>
      <c r="J775" s="88"/>
      <c r="K775" s="88"/>
      <c r="L775" s="88"/>
      <c r="M775" s="88"/>
      <c r="N775" s="88"/>
      <c r="O775" s="88"/>
    </row>
    <row r="776" spans="1:15" x14ac:dyDescent="0.2">
      <c r="A776" s="88"/>
      <c r="B776" s="88"/>
      <c r="C776" s="88"/>
      <c r="D776" s="88"/>
      <c r="E776" s="88"/>
      <c r="F776" s="88"/>
      <c r="G776" s="88"/>
      <c r="H776" s="88"/>
      <c r="I776" s="88"/>
      <c r="J776" s="88"/>
      <c r="K776" s="88"/>
      <c r="L776" s="88"/>
      <c r="M776" s="88"/>
      <c r="N776" s="88"/>
      <c r="O776" s="88"/>
    </row>
    <row r="777" spans="1:15" x14ac:dyDescent="0.2">
      <c r="A777" s="88"/>
      <c r="B777" s="88"/>
      <c r="C777" s="88"/>
      <c r="D777" s="88"/>
      <c r="E777" s="88"/>
      <c r="F777" s="88"/>
      <c r="G777" s="88"/>
      <c r="H777" s="88"/>
      <c r="I777" s="88"/>
      <c r="J777" s="88"/>
      <c r="K777" s="88"/>
      <c r="L777" s="88"/>
      <c r="M777" s="88"/>
      <c r="N777" s="88"/>
      <c r="O777" s="88"/>
    </row>
    <row r="778" spans="1:15" x14ac:dyDescent="0.2">
      <c r="A778" s="88"/>
      <c r="B778" s="88"/>
      <c r="C778" s="88"/>
      <c r="D778" s="88"/>
      <c r="E778" s="88"/>
      <c r="F778" s="88"/>
      <c r="G778" s="88"/>
      <c r="H778" s="88"/>
      <c r="I778" s="88"/>
      <c r="J778" s="88"/>
      <c r="K778" s="88"/>
      <c r="L778" s="88"/>
      <c r="M778" s="88"/>
      <c r="N778" s="88"/>
      <c r="O778" s="88"/>
    </row>
    <row r="779" spans="1:15" x14ac:dyDescent="0.2">
      <c r="A779" s="88"/>
      <c r="B779" s="88"/>
      <c r="C779" s="88"/>
      <c r="D779" s="88"/>
      <c r="E779" s="88"/>
      <c r="F779" s="88"/>
      <c r="G779" s="88"/>
      <c r="H779" s="88"/>
      <c r="I779" s="88"/>
      <c r="J779" s="88"/>
      <c r="K779" s="88"/>
      <c r="L779" s="88"/>
      <c r="M779" s="88"/>
      <c r="N779" s="88"/>
      <c r="O779" s="88"/>
    </row>
    <row r="780" spans="1:15" x14ac:dyDescent="0.2">
      <c r="A780" s="88"/>
      <c r="B780" s="88"/>
      <c r="C780" s="88"/>
      <c r="D780" s="88"/>
      <c r="E780" s="88"/>
      <c r="F780" s="88"/>
      <c r="G780" s="88"/>
      <c r="H780" s="88"/>
      <c r="I780" s="88"/>
      <c r="J780" s="88"/>
      <c r="K780" s="88"/>
      <c r="L780" s="88"/>
      <c r="M780" s="88"/>
      <c r="N780" s="88"/>
      <c r="O780" s="88"/>
    </row>
    <row r="781" spans="1:15" x14ac:dyDescent="0.2">
      <c r="A781" s="88"/>
      <c r="B781" s="88"/>
      <c r="C781" s="88"/>
      <c r="D781" s="88"/>
      <c r="E781" s="88"/>
      <c r="F781" s="88"/>
      <c r="G781" s="88"/>
      <c r="H781" s="88"/>
      <c r="I781" s="88"/>
      <c r="J781" s="88"/>
      <c r="K781" s="88"/>
      <c r="L781" s="88"/>
      <c r="M781" s="88"/>
      <c r="N781" s="88"/>
      <c r="O781" s="88"/>
    </row>
    <row r="782" spans="1:15" x14ac:dyDescent="0.2">
      <c r="A782" s="88"/>
      <c r="B782" s="88"/>
      <c r="C782" s="88"/>
      <c r="D782" s="88"/>
      <c r="E782" s="88"/>
      <c r="F782" s="88"/>
      <c r="G782" s="88"/>
      <c r="H782" s="88"/>
      <c r="I782" s="88"/>
      <c r="J782" s="88"/>
      <c r="K782" s="88"/>
      <c r="L782" s="88"/>
      <c r="M782" s="88"/>
      <c r="N782" s="88"/>
      <c r="O782" s="88"/>
    </row>
    <row r="783" spans="1:15" x14ac:dyDescent="0.2">
      <c r="A783" s="88"/>
      <c r="B783" s="88"/>
      <c r="C783" s="88"/>
      <c r="D783" s="88"/>
      <c r="E783" s="88"/>
      <c r="F783" s="88"/>
      <c r="G783" s="88"/>
      <c r="H783" s="88"/>
      <c r="I783" s="88"/>
      <c r="J783" s="88"/>
      <c r="K783" s="88"/>
      <c r="L783" s="88"/>
      <c r="M783" s="88"/>
      <c r="N783" s="88"/>
      <c r="O783" s="88"/>
    </row>
    <row r="784" spans="1:15" x14ac:dyDescent="0.2">
      <c r="A784" s="88"/>
      <c r="B784" s="88"/>
      <c r="C784" s="88"/>
      <c r="D784" s="88"/>
      <c r="E784" s="88"/>
      <c r="F784" s="88"/>
      <c r="G784" s="88"/>
      <c r="H784" s="88"/>
      <c r="I784" s="88"/>
      <c r="J784" s="88"/>
      <c r="K784" s="88"/>
      <c r="L784" s="88"/>
      <c r="M784" s="88"/>
      <c r="N784" s="88"/>
      <c r="O784" s="88"/>
    </row>
    <row r="785" spans="1:15" x14ac:dyDescent="0.2">
      <c r="A785" s="88"/>
      <c r="B785" s="88"/>
      <c r="C785" s="88"/>
      <c r="D785" s="88"/>
      <c r="E785" s="88"/>
      <c r="F785" s="88"/>
      <c r="G785" s="88"/>
      <c r="H785" s="88"/>
      <c r="I785" s="88"/>
      <c r="J785" s="88"/>
      <c r="K785" s="88"/>
      <c r="L785" s="88"/>
      <c r="M785" s="88"/>
      <c r="N785" s="88"/>
      <c r="O785" s="88"/>
    </row>
    <row r="786" spans="1:15" x14ac:dyDescent="0.2">
      <c r="A786" s="88"/>
      <c r="B786" s="88"/>
      <c r="C786" s="88"/>
      <c r="D786" s="88"/>
      <c r="E786" s="88"/>
      <c r="F786" s="88"/>
      <c r="G786" s="88"/>
      <c r="H786" s="88"/>
      <c r="I786" s="88"/>
      <c r="J786" s="88"/>
      <c r="K786" s="88"/>
      <c r="L786" s="88"/>
      <c r="M786" s="88"/>
      <c r="N786" s="88"/>
      <c r="O786" s="88"/>
    </row>
    <row r="787" spans="1:15" x14ac:dyDescent="0.2">
      <c r="A787" s="88"/>
      <c r="B787" s="88"/>
      <c r="C787" s="88"/>
      <c r="D787" s="88"/>
      <c r="E787" s="88"/>
      <c r="F787" s="88"/>
      <c r="G787" s="88"/>
      <c r="H787" s="88"/>
      <c r="I787" s="88"/>
      <c r="J787" s="88"/>
      <c r="K787" s="88"/>
      <c r="L787" s="88"/>
      <c r="M787" s="88"/>
      <c r="N787" s="88"/>
      <c r="O787" s="88"/>
    </row>
    <row r="788" spans="1:15" x14ac:dyDescent="0.2">
      <c r="A788" s="88"/>
      <c r="B788" s="88"/>
      <c r="C788" s="88"/>
      <c r="D788" s="88"/>
      <c r="E788" s="88"/>
      <c r="F788" s="88"/>
      <c r="G788" s="88"/>
      <c r="H788" s="88"/>
      <c r="I788" s="88"/>
      <c r="J788" s="88"/>
      <c r="K788" s="88"/>
      <c r="L788" s="88"/>
      <c r="M788" s="88"/>
      <c r="N788" s="88"/>
      <c r="O788" s="88"/>
    </row>
    <row r="789" spans="1:15" x14ac:dyDescent="0.2">
      <c r="A789" s="88"/>
      <c r="B789" s="88"/>
      <c r="C789" s="88"/>
      <c r="D789" s="88"/>
      <c r="E789" s="88"/>
      <c r="F789" s="88"/>
      <c r="G789" s="88"/>
      <c r="H789" s="88"/>
      <c r="I789" s="88"/>
      <c r="J789" s="88"/>
      <c r="K789" s="88"/>
      <c r="L789" s="88"/>
      <c r="M789" s="88"/>
      <c r="N789" s="88"/>
      <c r="O789" s="88"/>
    </row>
    <row r="790" spans="1:15" x14ac:dyDescent="0.2">
      <c r="A790" s="88"/>
      <c r="B790" s="88"/>
      <c r="C790" s="88"/>
      <c r="D790" s="88"/>
      <c r="E790" s="88"/>
      <c r="F790" s="88"/>
      <c r="G790" s="88"/>
      <c r="H790" s="88"/>
      <c r="I790" s="88"/>
      <c r="J790" s="88"/>
      <c r="K790" s="88"/>
      <c r="L790" s="88"/>
      <c r="M790" s="88"/>
      <c r="N790" s="88"/>
      <c r="O790" s="88"/>
    </row>
    <row r="791" spans="1:15" x14ac:dyDescent="0.2">
      <c r="A791" s="88"/>
      <c r="B791" s="88"/>
      <c r="C791" s="88"/>
      <c r="D791" s="88"/>
      <c r="E791" s="88"/>
      <c r="F791" s="88"/>
      <c r="G791" s="88"/>
      <c r="H791" s="88"/>
      <c r="I791" s="88"/>
      <c r="J791" s="88"/>
      <c r="K791" s="88"/>
      <c r="L791" s="88"/>
      <c r="M791" s="88"/>
      <c r="N791" s="88"/>
      <c r="O791" s="88"/>
    </row>
    <row r="792" spans="1:15" x14ac:dyDescent="0.2">
      <c r="A792" s="88"/>
      <c r="B792" s="88"/>
      <c r="C792" s="88"/>
      <c r="D792" s="88"/>
      <c r="E792" s="88"/>
      <c r="F792" s="88"/>
      <c r="G792" s="88"/>
      <c r="H792" s="88"/>
      <c r="I792" s="88"/>
      <c r="J792" s="88"/>
      <c r="K792" s="88"/>
      <c r="L792" s="88"/>
      <c r="M792" s="88"/>
      <c r="N792" s="88"/>
      <c r="O792" s="88"/>
    </row>
    <row r="793" spans="1:15" x14ac:dyDescent="0.2">
      <c r="A793" s="88"/>
      <c r="B793" s="88"/>
      <c r="C793" s="88"/>
      <c r="D793" s="88"/>
      <c r="E793" s="88"/>
      <c r="F793" s="88"/>
      <c r="G793" s="88"/>
      <c r="H793" s="88"/>
      <c r="I793" s="88"/>
      <c r="J793" s="88"/>
      <c r="K793" s="88"/>
      <c r="L793" s="88"/>
      <c r="M793" s="88"/>
      <c r="N793" s="88"/>
      <c r="O793" s="88"/>
    </row>
    <row r="794" spans="1:15" x14ac:dyDescent="0.2">
      <c r="A794" s="88"/>
      <c r="B794" s="88"/>
      <c r="C794" s="88"/>
      <c r="D794" s="88"/>
      <c r="E794" s="88"/>
      <c r="F794" s="88"/>
      <c r="G794" s="88"/>
      <c r="H794" s="88"/>
      <c r="I794" s="88"/>
      <c r="J794" s="88"/>
      <c r="K794" s="88"/>
      <c r="L794" s="88"/>
      <c r="M794" s="88"/>
      <c r="N794" s="88"/>
      <c r="O794" s="88"/>
    </row>
    <row r="795" spans="1:15" x14ac:dyDescent="0.2">
      <c r="A795" s="88"/>
      <c r="B795" s="88"/>
      <c r="C795" s="88"/>
      <c r="D795" s="88"/>
      <c r="E795" s="88"/>
      <c r="F795" s="88"/>
      <c r="G795" s="88"/>
      <c r="H795" s="88"/>
      <c r="I795" s="88"/>
      <c r="J795" s="88"/>
      <c r="K795" s="88"/>
      <c r="L795" s="88"/>
      <c r="M795" s="88"/>
      <c r="N795" s="88"/>
      <c r="O795" s="88"/>
    </row>
    <row r="796" spans="1:15" x14ac:dyDescent="0.2">
      <c r="A796" s="88"/>
      <c r="B796" s="88"/>
      <c r="C796" s="88"/>
      <c r="D796" s="88"/>
      <c r="E796" s="88"/>
      <c r="F796" s="88"/>
      <c r="G796" s="88"/>
      <c r="H796" s="88"/>
      <c r="I796" s="88"/>
      <c r="J796" s="88"/>
      <c r="K796" s="88"/>
      <c r="L796" s="88"/>
      <c r="M796" s="88"/>
      <c r="N796" s="88"/>
      <c r="O796" s="88"/>
    </row>
    <row r="797" spans="1:15" x14ac:dyDescent="0.2">
      <c r="A797" s="88"/>
      <c r="B797" s="88"/>
      <c r="C797" s="88"/>
      <c r="D797" s="88"/>
      <c r="E797" s="88"/>
      <c r="F797" s="88"/>
      <c r="G797" s="88"/>
      <c r="H797" s="88"/>
      <c r="I797" s="88"/>
      <c r="J797" s="88"/>
      <c r="K797" s="88"/>
      <c r="L797" s="88"/>
      <c r="M797" s="88"/>
      <c r="N797" s="88"/>
      <c r="O797" s="88"/>
    </row>
    <row r="798" spans="1:15" x14ac:dyDescent="0.2">
      <c r="A798" s="88"/>
      <c r="B798" s="88"/>
      <c r="C798" s="88"/>
      <c r="D798" s="88"/>
      <c r="E798" s="88"/>
      <c r="F798" s="88"/>
      <c r="G798" s="88"/>
      <c r="H798" s="88"/>
      <c r="I798" s="88"/>
      <c r="J798" s="88"/>
      <c r="K798" s="88"/>
      <c r="L798" s="88"/>
      <c r="M798" s="88"/>
      <c r="N798" s="88"/>
      <c r="O798" s="88"/>
    </row>
    <row r="799" spans="1:15" x14ac:dyDescent="0.2">
      <c r="A799" s="88"/>
      <c r="B799" s="88"/>
      <c r="C799" s="88"/>
      <c r="D799" s="88"/>
      <c r="E799" s="88"/>
      <c r="F799" s="88"/>
      <c r="G799" s="88"/>
      <c r="H799" s="88"/>
      <c r="I799" s="88"/>
      <c r="J799" s="88"/>
      <c r="K799" s="88"/>
      <c r="L799" s="88"/>
      <c r="M799" s="88"/>
      <c r="N799" s="88"/>
      <c r="O799" s="88"/>
    </row>
    <row r="800" spans="1:15" x14ac:dyDescent="0.2">
      <c r="A800" s="88"/>
      <c r="B800" s="88"/>
      <c r="C800" s="88"/>
      <c r="D800" s="88"/>
      <c r="E800" s="88"/>
      <c r="F800" s="88"/>
      <c r="G800" s="88"/>
      <c r="H800" s="88"/>
      <c r="I800" s="88"/>
      <c r="J800" s="88"/>
      <c r="K800" s="88"/>
      <c r="L800" s="88"/>
      <c r="M800" s="88"/>
      <c r="N800" s="88"/>
      <c r="O800" s="88"/>
    </row>
    <row r="801" spans="1:15" x14ac:dyDescent="0.2">
      <c r="A801" s="88"/>
      <c r="B801" s="88"/>
      <c r="C801" s="88"/>
      <c r="D801" s="88"/>
      <c r="E801" s="88"/>
      <c r="F801" s="88"/>
      <c r="G801" s="88"/>
      <c r="H801" s="88"/>
      <c r="I801" s="88"/>
      <c r="J801" s="88"/>
      <c r="K801" s="88"/>
      <c r="L801" s="88"/>
      <c r="M801" s="88"/>
      <c r="N801" s="88"/>
      <c r="O801" s="88"/>
    </row>
    <row r="802" spans="1:15" x14ac:dyDescent="0.2">
      <c r="A802" s="88"/>
      <c r="B802" s="88"/>
      <c r="C802" s="88"/>
      <c r="D802" s="88"/>
      <c r="E802" s="88"/>
      <c r="F802" s="88"/>
      <c r="G802" s="88"/>
      <c r="H802" s="88"/>
      <c r="I802" s="88"/>
      <c r="J802" s="88"/>
      <c r="K802" s="88"/>
      <c r="L802" s="88"/>
      <c r="M802" s="88"/>
      <c r="N802" s="88"/>
      <c r="O802" s="88"/>
    </row>
    <row r="803" spans="1:15" x14ac:dyDescent="0.2">
      <c r="A803" s="88"/>
      <c r="B803" s="88"/>
      <c r="C803" s="88"/>
      <c r="D803" s="88"/>
      <c r="E803" s="88"/>
      <c r="F803" s="88"/>
      <c r="G803" s="88"/>
      <c r="H803" s="88"/>
      <c r="I803" s="88"/>
      <c r="J803" s="88"/>
      <c r="K803" s="88"/>
      <c r="L803" s="88"/>
      <c r="M803" s="88"/>
      <c r="N803" s="88"/>
      <c r="O803" s="88"/>
    </row>
    <row r="804" spans="1:15" x14ac:dyDescent="0.2">
      <c r="A804" s="88"/>
      <c r="B804" s="88"/>
      <c r="C804" s="88"/>
      <c r="D804" s="88"/>
      <c r="E804" s="88"/>
      <c r="F804" s="88"/>
      <c r="G804" s="88"/>
      <c r="H804" s="88"/>
      <c r="I804" s="88"/>
      <c r="J804" s="88"/>
      <c r="K804" s="88"/>
      <c r="L804" s="88"/>
      <c r="M804" s="88"/>
      <c r="N804" s="88"/>
      <c r="O804" s="88"/>
    </row>
    <row r="805" spans="1:15" x14ac:dyDescent="0.2">
      <c r="A805" s="88"/>
      <c r="B805" s="88"/>
      <c r="C805" s="88"/>
      <c r="D805" s="88"/>
      <c r="E805" s="88"/>
      <c r="F805" s="88"/>
      <c r="G805" s="88"/>
      <c r="H805" s="88"/>
      <c r="I805" s="88"/>
      <c r="J805" s="88"/>
      <c r="K805" s="88"/>
      <c r="L805" s="88"/>
      <c r="M805" s="88"/>
      <c r="N805" s="88"/>
      <c r="O805" s="88"/>
    </row>
    <row r="806" spans="1:15" x14ac:dyDescent="0.2">
      <c r="A806" s="88"/>
      <c r="B806" s="88"/>
      <c r="C806" s="88"/>
      <c r="D806" s="88"/>
      <c r="E806" s="88"/>
      <c r="F806" s="88"/>
      <c r="G806" s="88"/>
      <c r="H806" s="88"/>
      <c r="I806" s="88"/>
      <c r="J806" s="88"/>
      <c r="K806" s="88"/>
      <c r="L806" s="88"/>
      <c r="M806" s="88"/>
      <c r="N806" s="88"/>
      <c r="O806" s="88"/>
    </row>
    <row r="807" spans="1:15" x14ac:dyDescent="0.2">
      <c r="A807" s="88"/>
      <c r="B807" s="88"/>
      <c r="C807" s="88"/>
      <c r="D807" s="88"/>
      <c r="E807" s="88"/>
      <c r="F807" s="88"/>
      <c r="G807" s="88"/>
      <c r="H807" s="88"/>
      <c r="I807" s="88"/>
      <c r="J807" s="88"/>
      <c r="K807" s="88"/>
      <c r="L807" s="88"/>
      <c r="M807" s="88"/>
      <c r="N807" s="88"/>
      <c r="O807" s="88"/>
    </row>
    <row r="808" spans="1:15" x14ac:dyDescent="0.2">
      <c r="A808" s="88"/>
      <c r="B808" s="88"/>
      <c r="C808" s="88"/>
      <c r="D808" s="88"/>
      <c r="E808" s="88"/>
      <c r="F808" s="88"/>
      <c r="G808" s="88"/>
      <c r="H808" s="88"/>
      <c r="I808" s="88"/>
      <c r="J808" s="88"/>
      <c r="K808" s="88"/>
      <c r="L808" s="88"/>
      <c r="M808" s="88"/>
      <c r="N808" s="88"/>
      <c r="O808" s="88"/>
    </row>
    <row r="809" spans="1:15" x14ac:dyDescent="0.2">
      <c r="A809" s="88"/>
      <c r="B809" s="88"/>
      <c r="C809" s="88"/>
      <c r="D809" s="88"/>
      <c r="E809" s="88"/>
      <c r="F809" s="88"/>
      <c r="G809" s="88"/>
      <c r="H809" s="88"/>
      <c r="I809" s="88"/>
      <c r="J809" s="88"/>
      <c r="K809" s="88"/>
      <c r="L809" s="88"/>
      <c r="M809" s="88"/>
      <c r="N809" s="88"/>
      <c r="O809" s="88"/>
    </row>
    <row r="810" spans="1:15" x14ac:dyDescent="0.2">
      <c r="A810" s="88"/>
      <c r="B810" s="88"/>
      <c r="C810" s="88"/>
      <c r="D810" s="88"/>
      <c r="E810" s="88"/>
      <c r="F810" s="88"/>
      <c r="G810" s="88"/>
      <c r="H810" s="88"/>
      <c r="I810" s="88"/>
      <c r="J810" s="88"/>
      <c r="K810" s="88"/>
      <c r="L810" s="88"/>
      <c r="M810" s="88"/>
      <c r="N810" s="88"/>
      <c r="O810" s="88"/>
    </row>
    <row r="811" spans="1:15" x14ac:dyDescent="0.2">
      <c r="A811" s="88"/>
      <c r="B811" s="88"/>
      <c r="C811" s="88"/>
      <c r="D811" s="88"/>
      <c r="E811" s="88"/>
      <c r="F811" s="88"/>
      <c r="G811" s="88"/>
      <c r="H811" s="88"/>
      <c r="I811" s="88"/>
      <c r="J811" s="88"/>
      <c r="K811" s="88"/>
      <c r="L811" s="88"/>
      <c r="M811" s="88"/>
      <c r="N811" s="88"/>
      <c r="O811" s="88"/>
    </row>
    <row r="812" spans="1:15" x14ac:dyDescent="0.2">
      <c r="A812" s="88"/>
      <c r="B812" s="88"/>
      <c r="C812" s="88"/>
      <c r="D812" s="88"/>
      <c r="E812" s="88"/>
      <c r="F812" s="88"/>
      <c r="G812" s="88"/>
      <c r="H812" s="88"/>
      <c r="I812" s="88"/>
      <c r="J812" s="88"/>
      <c r="K812" s="88"/>
      <c r="L812" s="88"/>
      <c r="M812" s="88"/>
      <c r="N812" s="88"/>
      <c r="O812" s="88"/>
    </row>
    <row r="813" spans="1:15" x14ac:dyDescent="0.2">
      <c r="A813" s="88"/>
      <c r="B813" s="88"/>
      <c r="C813" s="88"/>
      <c r="D813" s="88"/>
      <c r="E813" s="88"/>
      <c r="F813" s="88"/>
      <c r="G813" s="88"/>
      <c r="H813" s="88"/>
      <c r="I813" s="88"/>
      <c r="J813" s="88"/>
      <c r="K813" s="88"/>
      <c r="L813" s="88"/>
      <c r="M813" s="88"/>
      <c r="N813" s="88"/>
      <c r="O813" s="88"/>
    </row>
    <row r="814" spans="1:15" x14ac:dyDescent="0.2">
      <c r="A814" s="88"/>
      <c r="B814" s="88"/>
      <c r="C814" s="88"/>
      <c r="D814" s="88"/>
      <c r="E814" s="88"/>
      <c r="F814" s="88"/>
      <c r="G814" s="88"/>
      <c r="H814" s="88"/>
      <c r="I814" s="88"/>
      <c r="J814" s="88"/>
      <c r="K814" s="88"/>
      <c r="L814" s="88"/>
      <c r="M814" s="88"/>
      <c r="N814" s="88"/>
      <c r="O814" s="88"/>
    </row>
    <row r="815" spans="1:15" x14ac:dyDescent="0.2">
      <c r="A815" s="88"/>
      <c r="B815" s="88" t="s">
        <v>153</v>
      </c>
      <c r="C815" s="88"/>
      <c r="D815" s="88"/>
      <c r="E815" s="88"/>
      <c r="F815" s="88"/>
      <c r="G815" s="88"/>
      <c r="H815" s="88"/>
      <c r="I815" s="88"/>
      <c r="J815" s="88"/>
      <c r="K815" s="88"/>
      <c r="L815" s="88"/>
      <c r="M815" s="88"/>
      <c r="N815" s="88"/>
      <c r="O815" s="88"/>
    </row>
    <row r="816" spans="1:15" x14ac:dyDescent="0.2">
      <c r="A816" s="88"/>
      <c r="B816" s="88"/>
      <c r="C816" s="88"/>
      <c r="D816" s="88"/>
      <c r="E816" s="88"/>
      <c r="F816" s="88"/>
      <c r="G816" s="88"/>
      <c r="H816" s="88"/>
      <c r="I816" s="88"/>
      <c r="J816" s="88"/>
      <c r="K816" s="88"/>
      <c r="L816" s="88"/>
      <c r="M816" s="88"/>
      <c r="N816" s="88"/>
      <c r="O816" s="88"/>
    </row>
    <row r="817" spans="1:15" x14ac:dyDescent="0.2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</row>
    <row r="818" spans="1:15" x14ac:dyDescent="0.2">
      <c r="A818" s="9"/>
      <c r="B818" s="85" t="s">
        <v>156</v>
      </c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</row>
    <row r="819" spans="1:15" x14ac:dyDescent="0.2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</row>
    <row r="820" spans="1:15" x14ac:dyDescent="0.2">
      <c r="A820" s="9"/>
      <c r="B820" s="9" t="s">
        <v>154</v>
      </c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</row>
    <row r="821" spans="1:15" x14ac:dyDescent="0.2">
      <c r="A821" s="9"/>
      <c r="B821" s="9" t="s">
        <v>155</v>
      </c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</row>
    <row r="822" spans="1:15" x14ac:dyDescent="0.2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</row>
    <row r="823" spans="1:15" x14ac:dyDescent="0.2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</row>
    <row r="824" spans="1:15" x14ac:dyDescent="0.2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</row>
    <row r="825" spans="1:15" x14ac:dyDescent="0.2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</row>
    <row r="826" spans="1:15" x14ac:dyDescent="0.2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</row>
    <row r="827" spans="1:15" x14ac:dyDescent="0.2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</row>
    <row r="828" spans="1:15" x14ac:dyDescent="0.2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</row>
    <row r="829" spans="1:15" x14ac:dyDescent="0.2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</row>
    <row r="830" spans="1:15" x14ac:dyDescent="0.2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</row>
    <row r="831" spans="1:15" x14ac:dyDescent="0.2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</row>
    <row r="832" spans="1:15" x14ac:dyDescent="0.2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</row>
    <row r="833" spans="1:15" x14ac:dyDescent="0.2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</row>
    <row r="834" spans="1:15" x14ac:dyDescent="0.2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</row>
    <row r="835" spans="1:15" x14ac:dyDescent="0.2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</row>
    <row r="836" spans="1:15" x14ac:dyDescent="0.2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</row>
    <row r="837" spans="1:15" x14ac:dyDescent="0.2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</row>
    <row r="838" spans="1:15" x14ac:dyDescent="0.2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</row>
    <row r="839" spans="1:15" x14ac:dyDescent="0.2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</row>
    <row r="840" spans="1:15" x14ac:dyDescent="0.2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</row>
    <row r="841" spans="1:15" x14ac:dyDescent="0.2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</row>
    <row r="842" spans="1:15" x14ac:dyDescent="0.2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</row>
    <row r="843" spans="1:15" x14ac:dyDescent="0.2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</row>
    <row r="844" spans="1:15" x14ac:dyDescent="0.2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</row>
    <row r="845" spans="1:15" x14ac:dyDescent="0.2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</row>
    <row r="846" spans="1:15" x14ac:dyDescent="0.2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</row>
    <row r="847" spans="1:15" x14ac:dyDescent="0.2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</row>
    <row r="848" spans="1:15" x14ac:dyDescent="0.2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</row>
    <row r="849" spans="1:15" x14ac:dyDescent="0.2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</row>
    <row r="850" spans="1:15" x14ac:dyDescent="0.2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</row>
    <row r="851" spans="1:15" x14ac:dyDescent="0.2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</row>
    <row r="852" spans="1:15" x14ac:dyDescent="0.2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</row>
    <row r="853" spans="1:15" x14ac:dyDescent="0.2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</row>
    <row r="854" spans="1:15" x14ac:dyDescent="0.2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</row>
    <row r="855" spans="1:15" x14ac:dyDescent="0.2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</row>
    <row r="856" spans="1:15" x14ac:dyDescent="0.2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</row>
    <row r="857" spans="1:15" x14ac:dyDescent="0.2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</row>
    <row r="858" spans="1:15" x14ac:dyDescent="0.2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</row>
    <row r="859" spans="1:15" x14ac:dyDescent="0.2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</row>
    <row r="860" spans="1:15" x14ac:dyDescent="0.2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</row>
    <row r="861" spans="1:15" x14ac:dyDescent="0.2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</row>
    <row r="862" spans="1:15" x14ac:dyDescent="0.2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</row>
    <row r="863" spans="1:15" x14ac:dyDescent="0.2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</row>
    <row r="864" spans="1:15" x14ac:dyDescent="0.2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</row>
    <row r="865" spans="1:15" x14ac:dyDescent="0.2">
      <c r="A865" s="88"/>
      <c r="B865" s="88"/>
      <c r="C865" s="88"/>
      <c r="D865" s="88"/>
      <c r="E865" s="88"/>
      <c r="F865" s="88"/>
      <c r="G865" s="88"/>
      <c r="H865" s="88"/>
      <c r="I865" s="88"/>
      <c r="J865" s="88"/>
      <c r="K865" s="88"/>
      <c r="L865" s="88"/>
      <c r="M865" s="88"/>
      <c r="N865" s="88"/>
      <c r="O865" s="88"/>
    </row>
    <row r="866" spans="1:15" x14ac:dyDescent="0.2">
      <c r="A866" s="88"/>
      <c r="B866" s="89" t="s">
        <v>157</v>
      </c>
      <c r="C866" s="88"/>
      <c r="D866" s="88"/>
      <c r="E866" s="88"/>
      <c r="F866" s="88"/>
      <c r="G866" s="88"/>
      <c r="H866" s="88"/>
      <c r="I866" s="88"/>
      <c r="J866" s="88"/>
      <c r="K866" s="88"/>
      <c r="L866" s="88"/>
      <c r="M866" s="88"/>
      <c r="N866" s="88"/>
      <c r="O866" s="88"/>
    </row>
    <row r="867" spans="1:15" x14ac:dyDescent="0.2">
      <c r="A867" s="88"/>
      <c r="B867" s="88"/>
      <c r="C867" s="88"/>
      <c r="D867" s="88"/>
      <c r="E867" s="88"/>
      <c r="F867" s="88"/>
      <c r="G867" s="88"/>
      <c r="H867" s="88"/>
      <c r="I867" s="88"/>
      <c r="J867" s="88"/>
      <c r="K867" s="88"/>
      <c r="L867" s="88"/>
      <c r="M867" s="88"/>
      <c r="N867" s="88"/>
      <c r="O867" s="88"/>
    </row>
    <row r="868" spans="1:15" x14ac:dyDescent="0.2">
      <c r="A868" s="88"/>
      <c r="B868" s="88" t="s">
        <v>158</v>
      </c>
      <c r="C868" s="88"/>
      <c r="D868" s="88"/>
      <c r="E868" s="88"/>
      <c r="F868" s="88"/>
      <c r="G868" s="88"/>
      <c r="H868" s="88"/>
      <c r="I868" s="88"/>
      <c r="J868" s="88"/>
      <c r="K868" s="88"/>
      <c r="L868" s="88"/>
      <c r="M868" s="88"/>
      <c r="N868" s="88"/>
      <c r="O868" s="88"/>
    </row>
    <row r="869" spans="1:15" x14ac:dyDescent="0.2">
      <c r="A869" s="88"/>
      <c r="B869" s="88" t="s">
        <v>159</v>
      </c>
      <c r="C869" s="88"/>
      <c r="D869" s="88"/>
      <c r="E869" s="88"/>
      <c r="F869" s="88"/>
      <c r="G869" s="88"/>
      <c r="H869" s="88"/>
      <c r="I869" s="88"/>
      <c r="J869" s="88"/>
      <c r="K869" s="88"/>
      <c r="L869" s="88"/>
      <c r="M869" s="88"/>
      <c r="N869" s="88"/>
      <c r="O869" s="88"/>
    </row>
    <row r="870" spans="1:15" x14ac:dyDescent="0.2">
      <c r="A870" s="88"/>
      <c r="B870" s="88"/>
      <c r="C870" s="88"/>
      <c r="D870" s="88"/>
      <c r="E870" s="88"/>
      <c r="F870" s="88"/>
      <c r="G870" s="88"/>
      <c r="H870" s="88"/>
      <c r="I870" s="88"/>
      <c r="J870" s="88"/>
      <c r="K870" s="88"/>
      <c r="L870" s="88"/>
      <c r="M870" s="88"/>
      <c r="N870" s="88"/>
      <c r="O870" s="88"/>
    </row>
    <row r="871" spans="1:15" x14ac:dyDescent="0.2">
      <c r="A871" s="88"/>
      <c r="B871" s="88"/>
      <c r="C871" s="88"/>
      <c r="D871" s="88"/>
      <c r="E871" s="88"/>
      <c r="F871" s="88"/>
      <c r="G871" s="88"/>
      <c r="H871" s="88"/>
      <c r="I871" s="88"/>
      <c r="J871" s="88"/>
      <c r="K871" s="88"/>
      <c r="L871" s="88"/>
      <c r="M871" s="88"/>
      <c r="N871" s="88"/>
      <c r="O871" s="88"/>
    </row>
    <row r="872" spans="1:15" x14ac:dyDescent="0.2">
      <c r="A872" s="88"/>
      <c r="B872" s="88"/>
      <c r="C872" s="88"/>
      <c r="D872" s="88"/>
      <c r="E872" s="88"/>
      <c r="F872" s="88"/>
      <c r="G872" s="88"/>
      <c r="H872" s="88"/>
      <c r="I872" s="88"/>
      <c r="J872" s="88"/>
      <c r="K872" s="88"/>
      <c r="L872" s="88"/>
      <c r="M872" s="88"/>
      <c r="N872" s="88"/>
      <c r="O872" s="88"/>
    </row>
    <row r="873" spans="1:15" x14ac:dyDescent="0.2">
      <c r="A873" s="88"/>
      <c r="B873" s="88"/>
      <c r="C873" s="88"/>
      <c r="D873" s="88"/>
      <c r="E873" s="88"/>
      <c r="F873" s="88"/>
      <c r="G873" s="88"/>
      <c r="H873" s="88"/>
      <c r="I873" s="88"/>
      <c r="J873" s="88"/>
      <c r="K873" s="88"/>
      <c r="L873" s="88"/>
      <c r="M873" s="88"/>
      <c r="N873" s="88"/>
      <c r="O873" s="88"/>
    </row>
    <row r="874" spans="1:15" x14ac:dyDescent="0.2">
      <c r="A874" s="88"/>
      <c r="B874" s="88"/>
      <c r="C874" s="88"/>
      <c r="D874" s="88"/>
      <c r="E874" s="88"/>
      <c r="F874" s="88"/>
      <c r="G874" s="88"/>
      <c r="H874" s="88"/>
      <c r="I874" s="88"/>
      <c r="J874" s="88"/>
      <c r="K874" s="88"/>
      <c r="L874" s="88"/>
      <c r="M874" s="88"/>
      <c r="N874" s="88"/>
      <c r="O874" s="88"/>
    </row>
    <row r="875" spans="1:15" x14ac:dyDescent="0.2">
      <c r="A875" s="88"/>
      <c r="B875" s="88"/>
      <c r="C875" s="88"/>
      <c r="D875" s="88"/>
      <c r="E875" s="88"/>
      <c r="F875" s="88"/>
      <c r="G875" s="88"/>
      <c r="H875" s="88"/>
      <c r="I875" s="88"/>
      <c r="J875" s="88"/>
      <c r="K875" s="88"/>
      <c r="L875" s="88"/>
      <c r="M875" s="88"/>
      <c r="N875" s="88"/>
      <c r="O875" s="88"/>
    </row>
    <row r="876" spans="1:15" x14ac:dyDescent="0.2">
      <c r="A876" s="88"/>
      <c r="B876" s="88"/>
      <c r="C876" s="88"/>
      <c r="D876" s="88"/>
      <c r="E876" s="88"/>
      <c r="F876" s="88"/>
      <c r="G876" s="88"/>
      <c r="H876" s="88"/>
      <c r="I876" s="88"/>
      <c r="J876" s="88"/>
      <c r="K876" s="88"/>
      <c r="L876" s="88"/>
      <c r="M876" s="88"/>
      <c r="N876" s="88"/>
      <c r="O876" s="88"/>
    </row>
    <row r="877" spans="1:15" x14ac:dyDescent="0.2">
      <c r="A877" s="88"/>
      <c r="B877" s="88"/>
      <c r="C877" s="88"/>
      <c r="D877" s="88"/>
      <c r="E877" s="88"/>
      <c r="F877" s="88"/>
      <c r="G877" s="88"/>
      <c r="H877" s="88"/>
      <c r="I877" s="88"/>
      <c r="J877" s="88"/>
      <c r="K877" s="88"/>
      <c r="L877" s="88"/>
      <c r="M877" s="88"/>
      <c r="N877" s="88"/>
      <c r="O877" s="88"/>
    </row>
    <row r="878" spans="1:15" x14ac:dyDescent="0.2">
      <c r="A878" s="88"/>
      <c r="B878" s="88"/>
      <c r="C878" s="88"/>
      <c r="D878" s="88"/>
      <c r="E878" s="88"/>
      <c r="F878" s="88"/>
      <c r="G878" s="88"/>
      <c r="H878" s="88"/>
      <c r="I878" s="88"/>
      <c r="J878" s="88"/>
      <c r="K878" s="88"/>
      <c r="L878" s="88"/>
      <c r="M878" s="88"/>
      <c r="N878" s="88"/>
      <c r="O878" s="88"/>
    </row>
    <row r="879" spans="1:15" x14ac:dyDescent="0.2">
      <c r="A879" s="88"/>
      <c r="B879" s="88"/>
      <c r="C879" s="88"/>
      <c r="D879" s="88"/>
      <c r="E879" s="88"/>
      <c r="F879" s="88"/>
      <c r="G879" s="88"/>
      <c r="H879" s="88"/>
      <c r="I879" s="88"/>
      <c r="J879" s="88"/>
      <c r="K879" s="88"/>
      <c r="L879" s="88"/>
      <c r="M879" s="88"/>
      <c r="N879" s="88"/>
      <c r="O879" s="88"/>
    </row>
    <row r="880" spans="1:15" x14ac:dyDescent="0.2">
      <c r="A880" s="88"/>
      <c r="B880" s="88"/>
      <c r="C880" s="88"/>
      <c r="D880" s="88"/>
      <c r="E880" s="88"/>
      <c r="F880" s="88"/>
      <c r="G880" s="88"/>
      <c r="H880" s="88"/>
      <c r="I880" s="88"/>
      <c r="J880" s="88"/>
      <c r="K880" s="88"/>
      <c r="L880" s="88"/>
      <c r="M880" s="88"/>
      <c r="N880" s="88"/>
      <c r="O880" s="88"/>
    </row>
    <row r="881" spans="1:15" x14ac:dyDescent="0.2">
      <c r="A881" s="88"/>
      <c r="B881" s="88"/>
      <c r="C881" s="88"/>
      <c r="D881" s="88"/>
      <c r="E881" s="88"/>
      <c r="F881" s="88"/>
      <c r="G881" s="88"/>
      <c r="H881" s="88"/>
      <c r="I881" s="88"/>
      <c r="J881" s="88"/>
      <c r="K881" s="88"/>
      <c r="L881" s="88"/>
      <c r="M881" s="88"/>
      <c r="N881" s="88"/>
      <c r="O881" s="88"/>
    </row>
    <row r="882" spans="1:15" x14ac:dyDescent="0.2">
      <c r="A882" s="88"/>
      <c r="B882" s="88"/>
      <c r="C882" s="88"/>
      <c r="D882" s="88"/>
      <c r="E882" s="88"/>
      <c r="F882" s="88"/>
      <c r="G882" s="88"/>
      <c r="H882" s="88"/>
      <c r="I882" s="88"/>
      <c r="J882" s="88"/>
      <c r="K882" s="88"/>
      <c r="L882" s="88"/>
      <c r="M882" s="88"/>
      <c r="N882" s="88"/>
      <c r="O882" s="88"/>
    </row>
    <row r="883" spans="1:15" x14ac:dyDescent="0.2">
      <c r="A883" s="88"/>
      <c r="B883" s="88"/>
      <c r="C883" s="88"/>
      <c r="D883" s="88"/>
      <c r="E883" s="88"/>
      <c r="F883" s="88"/>
      <c r="G883" s="88"/>
      <c r="H883" s="88"/>
      <c r="I883" s="88"/>
      <c r="J883" s="88"/>
      <c r="K883" s="88"/>
      <c r="L883" s="88"/>
      <c r="M883" s="88"/>
      <c r="N883" s="88"/>
      <c r="O883" s="88"/>
    </row>
    <row r="884" spans="1:15" x14ac:dyDescent="0.2">
      <c r="A884" s="88"/>
      <c r="B884" s="88"/>
      <c r="C884" s="88"/>
      <c r="D884" s="88"/>
      <c r="E884" s="88"/>
      <c r="F884" s="88"/>
      <c r="G884" s="88"/>
      <c r="H884" s="88"/>
      <c r="I884" s="88"/>
      <c r="J884" s="88"/>
      <c r="K884" s="88"/>
      <c r="L884" s="88"/>
      <c r="M884" s="88"/>
      <c r="N884" s="88"/>
      <c r="O884" s="88"/>
    </row>
    <row r="885" spans="1:15" x14ac:dyDescent="0.2">
      <c r="A885" s="88"/>
      <c r="B885" s="88"/>
      <c r="C885" s="88"/>
      <c r="D885" s="88"/>
      <c r="E885" s="88"/>
      <c r="F885" s="88"/>
      <c r="G885" s="88"/>
      <c r="H885" s="88"/>
      <c r="I885" s="88"/>
      <c r="J885" s="88"/>
      <c r="K885" s="88"/>
      <c r="L885" s="88"/>
      <c r="M885" s="88"/>
      <c r="N885" s="88"/>
      <c r="O885" s="88"/>
    </row>
    <row r="886" spans="1:15" x14ac:dyDescent="0.2">
      <c r="A886" s="88"/>
      <c r="B886" s="88"/>
      <c r="C886" s="88"/>
      <c r="D886" s="88"/>
      <c r="E886" s="88"/>
      <c r="F886" s="88"/>
      <c r="G886" s="88"/>
      <c r="H886" s="88"/>
      <c r="I886" s="88"/>
      <c r="J886" s="88"/>
      <c r="K886" s="88"/>
      <c r="L886" s="88"/>
      <c r="M886" s="88"/>
      <c r="N886" s="88"/>
      <c r="O886" s="88"/>
    </row>
    <row r="887" spans="1:15" x14ac:dyDescent="0.2">
      <c r="A887" s="88"/>
      <c r="B887" s="88"/>
      <c r="C887" s="88"/>
      <c r="D887" s="88"/>
      <c r="E887" s="88"/>
      <c r="F887" s="88"/>
      <c r="G887" s="88"/>
      <c r="H887" s="88"/>
      <c r="I887" s="88"/>
      <c r="J887" s="88"/>
      <c r="K887" s="88"/>
      <c r="L887" s="88"/>
      <c r="M887" s="88"/>
      <c r="N887" s="88"/>
      <c r="O887" s="88"/>
    </row>
    <row r="888" spans="1:15" x14ac:dyDescent="0.2">
      <c r="A888" s="88"/>
      <c r="B888" s="88"/>
      <c r="C888" s="88"/>
      <c r="D888" s="88"/>
      <c r="E888" s="88"/>
      <c r="F888" s="88"/>
      <c r="G888" s="88"/>
      <c r="H888" s="88"/>
      <c r="I888" s="88"/>
      <c r="J888" s="88"/>
      <c r="K888" s="88"/>
      <c r="L888" s="88"/>
      <c r="M888" s="88"/>
      <c r="N888" s="88"/>
      <c r="O888" s="88"/>
    </row>
    <row r="889" spans="1:15" x14ac:dyDescent="0.2">
      <c r="A889" s="88"/>
      <c r="B889" s="88"/>
      <c r="C889" s="88"/>
      <c r="D889" s="88"/>
      <c r="E889" s="88"/>
      <c r="F889" s="88"/>
      <c r="G889" s="88"/>
      <c r="H889" s="88"/>
      <c r="I889" s="88"/>
      <c r="J889" s="88"/>
      <c r="K889" s="88"/>
      <c r="L889" s="88"/>
      <c r="M889" s="88"/>
      <c r="N889" s="88"/>
      <c r="O889" s="88"/>
    </row>
    <row r="890" spans="1:15" x14ac:dyDescent="0.2">
      <c r="A890" s="88"/>
      <c r="B890" s="88"/>
      <c r="C890" s="88"/>
      <c r="D890" s="88"/>
      <c r="E890" s="88"/>
      <c r="F890" s="88"/>
      <c r="G890" s="88"/>
      <c r="H890" s="88"/>
      <c r="I890" s="88"/>
      <c r="J890" s="88"/>
      <c r="K890" s="88"/>
      <c r="L890" s="88"/>
      <c r="M890" s="88"/>
      <c r="N890" s="88"/>
      <c r="O890" s="88"/>
    </row>
    <row r="891" spans="1:15" x14ac:dyDescent="0.2">
      <c r="A891" s="88"/>
      <c r="B891" s="88"/>
      <c r="C891" s="88"/>
      <c r="D891" s="88"/>
      <c r="E891" s="88"/>
      <c r="F891" s="88"/>
      <c r="G891" s="88"/>
      <c r="H891" s="88"/>
      <c r="I891" s="88"/>
      <c r="J891" s="88"/>
      <c r="K891" s="88"/>
      <c r="L891" s="88"/>
      <c r="M891" s="88"/>
      <c r="N891" s="88"/>
      <c r="O891" s="88"/>
    </row>
    <row r="892" spans="1:15" x14ac:dyDescent="0.2">
      <c r="A892" s="88"/>
      <c r="B892" s="88"/>
      <c r="C892" s="88"/>
      <c r="D892" s="88"/>
      <c r="E892" s="88"/>
      <c r="F892" s="88"/>
      <c r="G892" s="88"/>
      <c r="H892" s="88"/>
      <c r="I892" s="88"/>
      <c r="J892" s="88"/>
      <c r="K892" s="88"/>
      <c r="L892" s="88"/>
      <c r="M892" s="88"/>
      <c r="N892" s="88"/>
      <c r="O892" s="88"/>
    </row>
    <row r="893" spans="1:15" x14ac:dyDescent="0.2">
      <c r="A893" s="88"/>
      <c r="B893" s="88"/>
      <c r="C893" s="88"/>
      <c r="D893" s="88"/>
      <c r="E893" s="88"/>
      <c r="F893" s="88"/>
      <c r="G893" s="88"/>
      <c r="H893" s="88"/>
      <c r="I893" s="88"/>
      <c r="J893" s="88"/>
      <c r="K893" s="88"/>
      <c r="L893" s="88"/>
      <c r="M893" s="88"/>
      <c r="N893" s="88"/>
      <c r="O893" s="88"/>
    </row>
    <row r="894" spans="1:15" x14ac:dyDescent="0.2">
      <c r="A894" s="88"/>
      <c r="B894" s="88"/>
      <c r="C894" s="88"/>
      <c r="D894" s="88"/>
      <c r="E894" s="88"/>
      <c r="F894" s="88"/>
      <c r="G894" s="88"/>
      <c r="H894" s="88"/>
      <c r="I894" s="88"/>
      <c r="J894" s="88"/>
      <c r="K894" s="88"/>
      <c r="L894" s="88"/>
      <c r="M894" s="88"/>
      <c r="N894" s="88"/>
      <c r="O894" s="88"/>
    </row>
    <row r="895" spans="1:15" x14ac:dyDescent="0.2">
      <c r="A895" s="88"/>
      <c r="B895" s="88"/>
      <c r="C895" s="88"/>
      <c r="D895" s="88"/>
      <c r="E895" s="88"/>
      <c r="F895" s="88"/>
      <c r="G895" s="88"/>
      <c r="H895" s="88"/>
      <c r="I895" s="88"/>
      <c r="J895" s="88"/>
      <c r="K895" s="88"/>
      <c r="L895" s="88"/>
      <c r="M895" s="88"/>
      <c r="N895" s="88"/>
      <c r="O895" s="88"/>
    </row>
    <row r="896" spans="1:15" x14ac:dyDescent="0.2">
      <c r="A896" s="88"/>
      <c r="B896" s="88"/>
      <c r="C896" s="88"/>
      <c r="D896" s="88"/>
      <c r="E896" s="88"/>
      <c r="F896" s="88"/>
      <c r="G896" s="88"/>
      <c r="H896" s="88"/>
      <c r="I896" s="88"/>
      <c r="J896" s="88"/>
      <c r="K896" s="88"/>
      <c r="L896" s="88"/>
      <c r="M896" s="88"/>
      <c r="N896" s="88"/>
      <c r="O896" s="88"/>
    </row>
    <row r="897" spans="1:15" x14ac:dyDescent="0.2">
      <c r="A897" s="88"/>
      <c r="B897" s="88"/>
      <c r="C897" s="88"/>
      <c r="D897" s="88"/>
      <c r="E897" s="88"/>
      <c r="F897" s="88"/>
      <c r="G897" s="88"/>
      <c r="H897" s="88"/>
      <c r="I897" s="88"/>
      <c r="J897" s="88"/>
      <c r="K897" s="88"/>
      <c r="L897" s="88"/>
      <c r="M897" s="88"/>
      <c r="N897" s="88"/>
      <c r="O897" s="88"/>
    </row>
    <row r="898" spans="1:15" x14ac:dyDescent="0.2">
      <c r="A898" s="88"/>
      <c r="B898" s="88"/>
      <c r="C898" s="88"/>
      <c r="D898" s="88"/>
      <c r="E898" s="88"/>
      <c r="F898" s="88"/>
      <c r="G898" s="88"/>
      <c r="H898" s="88"/>
      <c r="I898" s="88"/>
      <c r="J898" s="88"/>
      <c r="K898" s="88"/>
      <c r="L898" s="88"/>
      <c r="M898" s="88"/>
      <c r="N898" s="88"/>
      <c r="O898" s="88"/>
    </row>
    <row r="899" spans="1:15" x14ac:dyDescent="0.2">
      <c r="A899" s="88"/>
      <c r="B899" s="88"/>
      <c r="C899" s="88"/>
      <c r="D899" s="88"/>
      <c r="E899" s="88"/>
      <c r="F899" s="88"/>
      <c r="G899" s="88"/>
      <c r="H899" s="88"/>
      <c r="I899" s="88"/>
      <c r="J899" s="88"/>
      <c r="K899" s="88"/>
      <c r="L899" s="88"/>
      <c r="M899" s="88"/>
      <c r="N899" s="88"/>
      <c r="O899" s="88"/>
    </row>
    <row r="900" spans="1:15" x14ac:dyDescent="0.2">
      <c r="A900" s="88"/>
      <c r="B900" s="88"/>
      <c r="C900" s="88"/>
      <c r="D900" s="88"/>
      <c r="E900" s="88"/>
      <c r="F900" s="88"/>
      <c r="G900" s="88"/>
      <c r="H900" s="88"/>
      <c r="I900" s="88"/>
      <c r="J900" s="88"/>
      <c r="K900" s="88"/>
      <c r="L900" s="88"/>
      <c r="M900" s="88"/>
      <c r="N900" s="88"/>
      <c r="O900" s="88"/>
    </row>
    <row r="901" spans="1:15" x14ac:dyDescent="0.2">
      <c r="A901" s="88"/>
      <c r="B901" s="88"/>
      <c r="C901" s="88"/>
      <c r="D901" s="88"/>
      <c r="E901" s="88"/>
      <c r="F901" s="88"/>
      <c r="G901" s="88"/>
      <c r="H901" s="88"/>
      <c r="I901" s="88"/>
      <c r="J901" s="88"/>
      <c r="K901" s="88"/>
      <c r="L901" s="88"/>
      <c r="M901" s="88"/>
      <c r="N901" s="88"/>
      <c r="O901" s="88"/>
    </row>
    <row r="902" spans="1:15" x14ac:dyDescent="0.2">
      <c r="A902" s="88"/>
      <c r="B902" s="88"/>
      <c r="C902" s="88"/>
      <c r="D902" s="88"/>
      <c r="E902" s="88"/>
      <c r="F902" s="88"/>
      <c r="G902" s="88"/>
      <c r="H902" s="88"/>
      <c r="I902" s="88"/>
      <c r="J902" s="88"/>
      <c r="K902" s="88"/>
      <c r="L902" s="88"/>
      <c r="M902" s="88"/>
      <c r="N902" s="88"/>
      <c r="O902" s="88"/>
    </row>
    <row r="903" spans="1:15" x14ac:dyDescent="0.2">
      <c r="A903" s="88"/>
      <c r="B903" s="88"/>
      <c r="C903" s="88"/>
      <c r="D903" s="88"/>
      <c r="E903" s="88"/>
      <c r="F903" s="88"/>
      <c r="G903" s="88"/>
      <c r="H903" s="88"/>
      <c r="I903" s="88"/>
      <c r="J903" s="88"/>
      <c r="K903" s="88"/>
      <c r="L903" s="88"/>
      <c r="M903" s="88"/>
      <c r="N903" s="88"/>
      <c r="O903" s="88"/>
    </row>
    <row r="904" spans="1:15" x14ac:dyDescent="0.2">
      <c r="A904" s="88"/>
      <c r="B904" s="88"/>
      <c r="C904" s="88"/>
      <c r="D904" s="88"/>
      <c r="E904" s="88"/>
      <c r="F904" s="88"/>
      <c r="G904" s="88"/>
      <c r="H904" s="88"/>
      <c r="I904" s="88"/>
      <c r="J904" s="88"/>
      <c r="K904" s="88"/>
      <c r="L904" s="88"/>
      <c r="M904" s="88"/>
      <c r="N904" s="88"/>
      <c r="O904" s="88"/>
    </row>
    <row r="905" spans="1:15" x14ac:dyDescent="0.2">
      <c r="A905" s="88"/>
      <c r="B905" s="88"/>
      <c r="C905" s="88"/>
      <c r="D905" s="88"/>
      <c r="E905" s="88"/>
      <c r="F905" s="88"/>
      <c r="G905" s="88"/>
      <c r="H905" s="88"/>
      <c r="I905" s="88"/>
      <c r="J905" s="88"/>
      <c r="K905" s="88"/>
      <c r="L905" s="88"/>
      <c r="M905" s="88"/>
      <c r="N905" s="88"/>
      <c r="O905" s="88"/>
    </row>
    <row r="906" spans="1:15" x14ac:dyDescent="0.2">
      <c r="A906" s="88"/>
      <c r="B906" s="88"/>
      <c r="C906" s="88"/>
      <c r="D906" s="88"/>
      <c r="E906" s="88"/>
      <c r="F906" s="88"/>
      <c r="G906" s="88"/>
      <c r="H906" s="88"/>
      <c r="I906" s="88"/>
      <c r="J906" s="88"/>
      <c r="K906" s="88"/>
      <c r="L906" s="88"/>
      <c r="M906" s="88"/>
      <c r="N906" s="88"/>
      <c r="O906" s="88"/>
    </row>
    <row r="907" spans="1:15" x14ac:dyDescent="0.2">
      <c r="A907" s="88"/>
      <c r="B907" s="88"/>
      <c r="C907" s="88"/>
      <c r="D907" s="88"/>
      <c r="E907" s="88"/>
      <c r="F907" s="88"/>
      <c r="G907" s="88"/>
      <c r="H907" s="88"/>
      <c r="I907" s="88"/>
      <c r="J907" s="88"/>
      <c r="K907" s="88"/>
      <c r="L907" s="88"/>
      <c r="M907" s="88"/>
      <c r="N907" s="88"/>
      <c r="O907" s="88"/>
    </row>
    <row r="908" spans="1:15" x14ac:dyDescent="0.2">
      <c r="A908" s="88"/>
      <c r="B908" s="88"/>
      <c r="C908" s="88"/>
      <c r="D908" s="88"/>
      <c r="E908" s="88"/>
      <c r="F908" s="88"/>
      <c r="G908" s="88"/>
      <c r="H908" s="88"/>
      <c r="I908" s="88"/>
      <c r="J908" s="88"/>
      <c r="K908" s="88"/>
      <c r="L908" s="88"/>
      <c r="M908" s="88"/>
      <c r="N908" s="88"/>
      <c r="O908" s="88"/>
    </row>
    <row r="909" spans="1:15" x14ac:dyDescent="0.2">
      <c r="A909" s="88"/>
      <c r="B909" s="88"/>
      <c r="C909" s="88"/>
      <c r="D909" s="88"/>
      <c r="E909" s="88"/>
      <c r="F909" s="88"/>
      <c r="G909" s="88"/>
      <c r="H909" s="88"/>
      <c r="I909" s="88"/>
      <c r="J909" s="88"/>
      <c r="K909" s="88"/>
      <c r="L909" s="88"/>
      <c r="M909" s="88"/>
      <c r="N909" s="88"/>
      <c r="O909" s="88"/>
    </row>
    <row r="910" spans="1:15" x14ac:dyDescent="0.2">
      <c r="A910" s="88"/>
      <c r="B910" s="88"/>
      <c r="C910" s="88"/>
      <c r="D910" s="88"/>
      <c r="E910" s="88"/>
      <c r="F910" s="88"/>
      <c r="G910" s="88"/>
      <c r="H910" s="88"/>
      <c r="I910" s="88"/>
      <c r="J910" s="88"/>
      <c r="K910" s="88"/>
      <c r="L910" s="88"/>
      <c r="M910" s="88"/>
      <c r="N910" s="88"/>
      <c r="O910" s="88"/>
    </row>
    <row r="911" spans="1:15" x14ac:dyDescent="0.2">
      <c r="A911" s="88"/>
      <c r="B911" s="88"/>
      <c r="C911" s="88"/>
      <c r="D911" s="88"/>
      <c r="E911" s="88"/>
      <c r="F911" s="88"/>
      <c r="G911" s="88"/>
      <c r="H911" s="88"/>
      <c r="I911" s="88"/>
      <c r="J911" s="88"/>
      <c r="K911" s="88"/>
      <c r="L911" s="88"/>
      <c r="M911" s="88"/>
      <c r="N911" s="88"/>
      <c r="O911" s="88"/>
    </row>
    <row r="912" spans="1:15" x14ac:dyDescent="0.2">
      <c r="A912" s="88"/>
      <c r="B912" s="88"/>
      <c r="C912" s="88"/>
      <c r="D912" s="88"/>
      <c r="E912" s="88"/>
      <c r="F912" s="88"/>
      <c r="G912" s="88"/>
      <c r="H912" s="88"/>
      <c r="I912" s="88"/>
      <c r="J912" s="88"/>
      <c r="K912" s="88"/>
      <c r="L912" s="88"/>
      <c r="M912" s="88"/>
      <c r="N912" s="88"/>
      <c r="O912" s="88"/>
    </row>
    <row r="913" spans="1:15" x14ac:dyDescent="0.2">
      <c r="A913" s="88"/>
      <c r="B913" s="88"/>
      <c r="C913" s="88"/>
      <c r="D913" s="88"/>
      <c r="E913" s="88"/>
      <c r="F913" s="88"/>
      <c r="G913" s="88"/>
      <c r="H913" s="88"/>
      <c r="I913" s="88"/>
      <c r="J913" s="88"/>
      <c r="K913" s="88"/>
      <c r="L913" s="88"/>
      <c r="M913" s="88"/>
      <c r="N913" s="88"/>
      <c r="O913" s="88"/>
    </row>
    <row r="914" spans="1:15" x14ac:dyDescent="0.2">
      <c r="A914" s="88"/>
      <c r="B914" s="88"/>
      <c r="C914" s="88"/>
      <c r="D914" s="88"/>
      <c r="E914" s="88"/>
      <c r="F914" s="88"/>
      <c r="G914" s="88"/>
      <c r="H914" s="88"/>
      <c r="I914" s="88"/>
      <c r="J914" s="88"/>
      <c r="K914" s="88"/>
      <c r="L914" s="88"/>
      <c r="M914" s="88"/>
      <c r="N914" s="88"/>
      <c r="O914" s="88"/>
    </row>
    <row r="915" spans="1:15" x14ac:dyDescent="0.2">
      <c r="A915" s="88"/>
      <c r="B915" s="88"/>
      <c r="C915" s="88"/>
      <c r="D915" s="88"/>
      <c r="E915" s="88"/>
      <c r="F915" s="88"/>
      <c r="G915" s="88"/>
      <c r="H915" s="88"/>
      <c r="I915" s="88"/>
      <c r="J915" s="88"/>
      <c r="K915" s="88"/>
      <c r="L915" s="88"/>
      <c r="M915" s="88"/>
      <c r="N915" s="88"/>
      <c r="O915" s="88"/>
    </row>
    <row r="916" spans="1:15" x14ac:dyDescent="0.2">
      <c r="A916" s="88"/>
      <c r="B916" s="88"/>
      <c r="C916" s="88"/>
      <c r="D916" s="88"/>
      <c r="E916" s="88"/>
      <c r="F916" s="88"/>
      <c r="G916" s="88"/>
      <c r="H916" s="88"/>
      <c r="I916" s="88"/>
      <c r="J916" s="88"/>
      <c r="K916" s="88"/>
      <c r="L916" s="88"/>
      <c r="M916" s="88"/>
      <c r="N916" s="88"/>
      <c r="O916" s="88"/>
    </row>
    <row r="917" spans="1:15" x14ac:dyDescent="0.2">
      <c r="A917" s="88"/>
      <c r="B917" s="88"/>
      <c r="C917" s="88"/>
      <c r="D917" s="88"/>
      <c r="E917" s="88"/>
      <c r="F917" s="88"/>
      <c r="G917" s="88"/>
      <c r="H917" s="88"/>
      <c r="I917" s="88"/>
      <c r="J917" s="88"/>
      <c r="K917" s="88"/>
      <c r="L917" s="88"/>
      <c r="M917" s="88"/>
      <c r="N917" s="88"/>
      <c r="O917" s="88"/>
    </row>
    <row r="918" spans="1:15" x14ac:dyDescent="0.2">
      <c r="A918" s="88"/>
      <c r="B918" s="88"/>
      <c r="C918" s="88"/>
      <c r="D918" s="88"/>
      <c r="E918" s="88"/>
      <c r="F918" s="88"/>
      <c r="G918" s="88"/>
      <c r="H918" s="88"/>
      <c r="I918" s="88"/>
      <c r="J918" s="88"/>
      <c r="K918" s="88"/>
      <c r="L918" s="88"/>
      <c r="M918" s="88"/>
      <c r="N918" s="88"/>
      <c r="O918" s="88"/>
    </row>
    <row r="919" spans="1:15" x14ac:dyDescent="0.2">
      <c r="A919" s="88"/>
      <c r="B919" s="88"/>
      <c r="C919" s="88"/>
      <c r="D919" s="88"/>
      <c r="E919" s="88"/>
      <c r="F919" s="88"/>
      <c r="G919" s="88"/>
      <c r="H919" s="88"/>
      <c r="I919" s="88"/>
      <c r="J919" s="88"/>
      <c r="K919" s="88"/>
      <c r="L919" s="88"/>
      <c r="M919" s="88"/>
      <c r="N919" s="88"/>
      <c r="O919" s="88"/>
    </row>
    <row r="920" spans="1:15" x14ac:dyDescent="0.2">
      <c r="A920" s="88"/>
      <c r="B920" s="88"/>
      <c r="C920" s="88"/>
      <c r="D920" s="88"/>
      <c r="E920" s="88"/>
      <c r="F920" s="88"/>
      <c r="G920" s="88"/>
      <c r="H920" s="88"/>
      <c r="I920" s="88"/>
      <c r="J920" s="88"/>
      <c r="K920" s="88"/>
      <c r="L920" s="88"/>
      <c r="M920" s="88"/>
      <c r="N920" s="88"/>
      <c r="O920" s="88"/>
    </row>
    <row r="921" spans="1:15" x14ac:dyDescent="0.2">
      <c r="A921" s="88"/>
      <c r="B921" s="88"/>
      <c r="C921" s="88"/>
      <c r="D921" s="88"/>
      <c r="E921" s="88"/>
      <c r="F921" s="88"/>
      <c r="G921" s="88"/>
      <c r="H921" s="88"/>
      <c r="I921" s="88"/>
      <c r="J921" s="88"/>
      <c r="K921" s="88"/>
      <c r="L921" s="88"/>
      <c r="M921" s="88"/>
      <c r="N921" s="88"/>
      <c r="O921" s="88"/>
    </row>
    <row r="922" spans="1:15" x14ac:dyDescent="0.2">
      <c r="A922" s="88"/>
      <c r="B922" s="88"/>
      <c r="C922" s="88"/>
      <c r="D922" s="88"/>
      <c r="E922" s="88"/>
      <c r="F922" s="88"/>
      <c r="G922" s="88"/>
      <c r="H922" s="88"/>
      <c r="I922" s="88"/>
      <c r="J922" s="88"/>
      <c r="K922" s="88"/>
      <c r="L922" s="88"/>
      <c r="M922" s="88"/>
      <c r="N922" s="88"/>
      <c r="O922" s="88"/>
    </row>
    <row r="923" spans="1:15" x14ac:dyDescent="0.2">
      <c r="A923" s="88"/>
      <c r="B923" s="88"/>
      <c r="C923" s="88"/>
      <c r="D923" s="88"/>
      <c r="E923" s="88"/>
      <c r="F923" s="88"/>
      <c r="G923" s="88"/>
      <c r="H923" s="88"/>
      <c r="I923" s="88"/>
      <c r="J923" s="88"/>
      <c r="K923" s="88"/>
      <c r="L923" s="88"/>
      <c r="M923" s="88"/>
      <c r="N923" s="88"/>
      <c r="O923" s="88"/>
    </row>
    <row r="924" spans="1:15" x14ac:dyDescent="0.2">
      <c r="A924" s="88"/>
      <c r="B924" s="88"/>
      <c r="C924" s="88"/>
      <c r="D924" s="88"/>
      <c r="E924" s="88"/>
      <c r="F924" s="88"/>
      <c r="G924" s="88"/>
      <c r="H924" s="88"/>
      <c r="I924" s="88"/>
      <c r="J924" s="88"/>
      <c r="K924" s="88"/>
      <c r="L924" s="88"/>
      <c r="M924" s="88"/>
      <c r="N924" s="88"/>
      <c r="O924" s="88"/>
    </row>
    <row r="925" spans="1:15" x14ac:dyDescent="0.2">
      <c r="A925" s="88"/>
      <c r="B925" s="88"/>
      <c r="C925" s="88"/>
      <c r="D925" s="88"/>
      <c r="E925" s="88"/>
      <c r="F925" s="88"/>
      <c r="G925" s="88"/>
      <c r="H925" s="88"/>
      <c r="I925" s="88"/>
      <c r="J925" s="88"/>
      <c r="K925" s="88"/>
      <c r="L925" s="88"/>
      <c r="M925" s="88"/>
      <c r="N925" s="88"/>
      <c r="O925" s="88"/>
    </row>
    <row r="926" spans="1:15" x14ac:dyDescent="0.2">
      <c r="A926" s="88"/>
      <c r="B926" s="88"/>
      <c r="C926" s="88"/>
      <c r="D926" s="88"/>
      <c r="E926" s="88"/>
      <c r="F926" s="88"/>
      <c r="G926" s="88"/>
      <c r="H926" s="88"/>
      <c r="I926" s="88"/>
      <c r="J926" s="88"/>
      <c r="K926" s="88"/>
      <c r="L926" s="88"/>
      <c r="M926" s="88"/>
      <c r="N926" s="88"/>
      <c r="O926" s="88"/>
    </row>
    <row r="927" spans="1:15" x14ac:dyDescent="0.2">
      <c r="A927" s="88"/>
      <c r="B927" s="88"/>
      <c r="C927" s="88"/>
      <c r="D927" s="88"/>
      <c r="E927" s="88"/>
      <c r="F927" s="88"/>
      <c r="G927" s="88"/>
      <c r="H927" s="88"/>
      <c r="I927" s="88"/>
      <c r="J927" s="88"/>
      <c r="K927" s="88"/>
      <c r="L927" s="88"/>
      <c r="M927" s="88"/>
      <c r="N927" s="88"/>
      <c r="O927" s="88"/>
    </row>
    <row r="928" spans="1:15" x14ac:dyDescent="0.2">
      <c r="A928" s="88"/>
      <c r="B928" s="88"/>
      <c r="C928" s="88"/>
      <c r="D928" s="88"/>
      <c r="E928" s="88"/>
      <c r="F928" s="88"/>
      <c r="G928" s="88"/>
      <c r="H928" s="88"/>
      <c r="I928" s="88"/>
      <c r="J928" s="88"/>
      <c r="K928" s="88"/>
      <c r="L928" s="88"/>
      <c r="M928" s="88"/>
      <c r="N928" s="88"/>
      <c r="O928" s="88"/>
    </row>
    <row r="929" spans="1:15" x14ac:dyDescent="0.2">
      <c r="A929" s="88"/>
      <c r="B929" s="88"/>
      <c r="C929" s="88"/>
      <c r="D929" s="88"/>
      <c r="E929" s="88"/>
      <c r="F929" s="88"/>
      <c r="G929" s="88"/>
      <c r="H929" s="88"/>
      <c r="I929" s="88"/>
      <c r="J929" s="88"/>
      <c r="K929" s="88"/>
      <c r="L929" s="88"/>
      <c r="M929" s="88"/>
      <c r="N929" s="88"/>
      <c r="O929" s="88"/>
    </row>
    <row r="930" spans="1:15" x14ac:dyDescent="0.2">
      <c r="A930" s="88"/>
      <c r="B930" s="88"/>
      <c r="C930" s="88"/>
      <c r="D930" s="88"/>
      <c r="E930" s="88"/>
      <c r="F930" s="88"/>
      <c r="G930" s="88"/>
      <c r="H930" s="88"/>
      <c r="I930" s="88"/>
      <c r="J930" s="88"/>
      <c r="K930" s="88"/>
      <c r="L930" s="88"/>
      <c r="M930" s="88"/>
      <c r="N930" s="88"/>
      <c r="O930" s="88"/>
    </row>
    <row r="931" spans="1:15" x14ac:dyDescent="0.2">
      <c r="A931" s="88"/>
      <c r="B931" s="88"/>
      <c r="C931" s="88"/>
      <c r="D931" s="88"/>
      <c r="E931" s="88"/>
      <c r="F931" s="88"/>
      <c r="G931" s="88"/>
      <c r="H931" s="88"/>
      <c r="I931" s="88"/>
      <c r="J931" s="88"/>
      <c r="K931" s="88"/>
      <c r="L931" s="88"/>
      <c r="M931" s="88"/>
      <c r="N931" s="88"/>
      <c r="O931" s="88"/>
    </row>
    <row r="932" spans="1:15" x14ac:dyDescent="0.2">
      <c r="A932" s="88"/>
      <c r="B932" s="88"/>
      <c r="C932" s="88"/>
      <c r="D932" s="88"/>
      <c r="E932" s="88"/>
      <c r="F932" s="88"/>
      <c r="G932" s="88"/>
      <c r="H932" s="88"/>
      <c r="I932" s="88"/>
      <c r="J932" s="88"/>
      <c r="K932" s="88"/>
      <c r="L932" s="88"/>
      <c r="M932" s="88"/>
      <c r="N932" s="88"/>
      <c r="O932" s="88"/>
    </row>
    <row r="933" spans="1:15" x14ac:dyDescent="0.2">
      <c r="A933" s="88"/>
      <c r="B933" s="88"/>
      <c r="C933" s="88"/>
      <c r="D933" s="88"/>
      <c r="E933" s="88"/>
      <c r="F933" s="88"/>
      <c r="G933" s="88"/>
      <c r="H933" s="88"/>
      <c r="I933" s="88"/>
      <c r="J933" s="88"/>
      <c r="K933" s="88"/>
      <c r="L933" s="88"/>
      <c r="M933" s="88"/>
      <c r="N933" s="88"/>
      <c r="O933" s="88"/>
    </row>
    <row r="934" spans="1:15" x14ac:dyDescent="0.2">
      <c r="A934" s="88"/>
      <c r="B934" s="88"/>
      <c r="C934" s="88"/>
      <c r="D934" s="88"/>
      <c r="E934" s="88"/>
      <c r="F934" s="88"/>
      <c r="G934" s="88"/>
      <c r="H934" s="88"/>
      <c r="I934" s="88"/>
      <c r="J934" s="88"/>
      <c r="K934" s="88"/>
      <c r="L934" s="88"/>
      <c r="M934" s="88"/>
      <c r="N934" s="88"/>
      <c r="O934" s="88"/>
    </row>
    <row r="935" spans="1:15" x14ac:dyDescent="0.2">
      <c r="A935" s="88"/>
      <c r="B935" s="88"/>
      <c r="C935" s="88"/>
      <c r="D935" s="88"/>
      <c r="E935" s="88"/>
      <c r="F935" s="88"/>
      <c r="G935" s="88"/>
      <c r="H935" s="88"/>
      <c r="I935" s="88"/>
      <c r="J935" s="88"/>
      <c r="K935" s="88"/>
      <c r="L935" s="88"/>
      <c r="M935" s="88"/>
      <c r="N935" s="88"/>
      <c r="O935" s="88"/>
    </row>
    <row r="936" spans="1:15" x14ac:dyDescent="0.2">
      <c r="A936" s="88"/>
      <c r="B936" s="88"/>
      <c r="C936" s="88"/>
      <c r="D936" s="88"/>
      <c r="E936" s="88"/>
      <c r="F936" s="88"/>
      <c r="G936" s="88"/>
      <c r="H936" s="88"/>
      <c r="I936" s="88"/>
      <c r="J936" s="88"/>
      <c r="K936" s="88"/>
      <c r="L936" s="88"/>
      <c r="M936" s="88"/>
      <c r="N936" s="88"/>
      <c r="O936" s="88"/>
    </row>
    <row r="937" spans="1:15" x14ac:dyDescent="0.2">
      <c r="A937" s="88"/>
      <c r="B937" s="88"/>
      <c r="C937" s="88"/>
      <c r="D937" s="88"/>
      <c r="E937" s="88"/>
      <c r="F937" s="88"/>
      <c r="G937" s="88"/>
      <c r="H937" s="88"/>
      <c r="I937" s="88"/>
      <c r="J937" s="88"/>
      <c r="K937" s="88"/>
      <c r="L937" s="88"/>
      <c r="M937" s="88"/>
      <c r="N937" s="88"/>
      <c r="O937" s="88"/>
    </row>
    <row r="938" spans="1:15" x14ac:dyDescent="0.2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</row>
    <row r="939" spans="1:15" x14ac:dyDescent="0.2">
      <c r="A939" s="9"/>
      <c r="B939" s="85" t="s">
        <v>167</v>
      </c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</row>
    <row r="940" spans="1:15" x14ac:dyDescent="0.2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</row>
    <row r="941" spans="1:15" x14ac:dyDescent="0.2">
      <c r="A941" s="9"/>
      <c r="B941" s="9" t="s">
        <v>168</v>
      </c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</row>
    <row r="942" spans="1:15" x14ac:dyDescent="0.2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</row>
    <row r="943" spans="1:15" x14ac:dyDescent="0.2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</row>
    <row r="944" spans="1:15" x14ac:dyDescent="0.2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</row>
    <row r="945" spans="1:15" x14ac:dyDescent="0.2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</row>
    <row r="946" spans="1:15" x14ac:dyDescent="0.2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</row>
    <row r="947" spans="1:15" x14ac:dyDescent="0.2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</row>
    <row r="948" spans="1:15" x14ac:dyDescent="0.2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</row>
    <row r="949" spans="1:15" x14ac:dyDescent="0.2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</row>
    <row r="950" spans="1:15" x14ac:dyDescent="0.2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</row>
    <row r="951" spans="1:15" x14ac:dyDescent="0.2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</row>
    <row r="952" spans="1:15" x14ac:dyDescent="0.2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</row>
    <row r="953" spans="1:15" x14ac:dyDescent="0.2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</row>
    <row r="954" spans="1:15" x14ac:dyDescent="0.2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</row>
    <row r="955" spans="1:15" x14ac:dyDescent="0.2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</row>
    <row r="956" spans="1:15" x14ac:dyDescent="0.2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</row>
    <row r="957" spans="1:15" x14ac:dyDescent="0.2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</row>
    <row r="958" spans="1:15" x14ac:dyDescent="0.2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</row>
    <row r="959" spans="1:15" x14ac:dyDescent="0.2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</row>
    <row r="960" spans="1:15" x14ac:dyDescent="0.2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</row>
    <row r="961" spans="1:15" x14ac:dyDescent="0.2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</row>
    <row r="962" spans="1:15" x14ac:dyDescent="0.2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</row>
    <row r="963" spans="1:15" x14ac:dyDescent="0.2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</row>
    <row r="964" spans="1:15" x14ac:dyDescent="0.2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</row>
    <row r="965" spans="1:15" x14ac:dyDescent="0.2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</row>
    <row r="966" spans="1:15" x14ac:dyDescent="0.2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</row>
    <row r="967" spans="1:15" x14ac:dyDescent="0.2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</row>
    <row r="968" spans="1:15" x14ac:dyDescent="0.2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</row>
    <row r="969" spans="1:15" x14ac:dyDescent="0.2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</row>
    <row r="970" spans="1:15" x14ac:dyDescent="0.2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</row>
    <row r="971" spans="1:15" x14ac:dyDescent="0.2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</row>
    <row r="972" spans="1:15" x14ac:dyDescent="0.2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</row>
    <row r="973" spans="1:15" x14ac:dyDescent="0.2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</row>
    <row r="974" spans="1:15" x14ac:dyDescent="0.2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</row>
    <row r="975" spans="1:15" x14ac:dyDescent="0.2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</row>
    <row r="976" spans="1:15" x14ac:dyDescent="0.2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</row>
    <row r="977" spans="1:15" x14ac:dyDescent="0.2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</row>
    <row r="978" spans="1:15" x14ac:dyDescent="0.2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</row>
    <row r="979" spans="1:15" x14ac:dyDescent="0.2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</row>
    <row r="980" spans="1:15" x14ac:dyDescent="0.2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</row>
    <row r="981" spans="1:15" x14ac:dyDescent="0.2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</row>
    <row r="982" spans="1:15" x14ac:dyDescent="0.2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</row>
    <row r="983" spans="1:15" x14ac:dyDescent="0.2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</row>
    <row r="984" spans="1:15" x14ac:dyDescent="0.2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</row>
    <row r="985" spans="1:15" x14ac:dyDescent="0.2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</row>
    <row r="986" spans="1:15" x14ac:dyDescent="0.2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</row>
    <row r="987" spans="1:15" x14ac:dyDescent="0.2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</row>
    <row r="988" spans="1:15" x14ac:dyDescent="0.2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</row>
    <row r="989" spans="1:15" x14ac:dyDescent="0.2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</row>
    <row r="990" spans="1:15" x14ac:dyDescent="0.2">
      <c r="A990" s="88"/>
      <c r="B990" s="88"/>
      <c r="C990" s="88"/>
      <c r="D990" s="88"/>
      <c r="E990" s="88"/>
      <c r="F990" s="88"/>
      <c r="G990" s="88"/>
      <c r="H990" s="88"/>
      <c r="I990" s="88"/>
      <c r="J990" s="88"/>
      <c r="K990" s="88"/>
      <c r="L990" s="88"/>
      <c r="M990" s="88"/>
      <c r="N990" s="88"/>
      <c r="O990" s="88"/>
    </row>
    <row r="991" spans="1:15" x14ac:dyDescent="0.2">
      <c r="A991" s="88"/>
      <c r="B991" s="89" t="s">
        <v>91</v>
      </c>
      <c r="C991" s="88"/>
      <c r="D991" s="88"/>
      <c r="E991" s="88"/>
      <c r="F991" s="88"/>
      <c r="G991" s="88"/>
      <c r="H991" s="88"/>
      <c r="I991" s="88"/>
      <c r="J991" s="88"/>
      <c r="K991" s="88"/>
      <c r="L991" s="88"/>
      <c r="M991" s="88"/>
      <c r="N991" s="88"/>
      <c r="O991" s="88"/>
    </row>
    <row r="992" spans="1:15" x14ac:dyDescent="0.2">
      <c r="A992" s="88"/>
      <c r="B992" s="88"/>
      <c r="C992" s="88"/>
      <c r="D992" s="88"/>
      <c r="E992" s="88"/>
      <c r="F992" s="88"/>
      <c r="G992" s="88"/>
      <c r="H992" s="88"/>
      <c r="I992" s="88"/>
      <c r="J992" s="88"/>
      <c r="K992" s="88"/>
      <c r="L992" s="88"/>
      <c r="M992" s="88"/>
      <c r="N992" s="88"/>
      <c r="O992" s="88"/>
    </row>
    <row r="993" spans="1:15" x14ac:dyDescent="0.2">
      <c r="A993" s="88"/>
      <c r="B993" s="89" t="s">
        <v>84</v>
      </c>
      <c r="C993" s="88"/>
      <c r="D993" s="88"/>
      <c r="E993" s="88"/>
      <c r="F993" s="88"/>
      <c r="G993" s="88"/>
      <c r="H993" s="88"/>
      <c r="I993" s="88"/>
      <c r="J993" s="88"/>
      <c r="K993" s="88"/>
      <c r="L993" s="88"/>
      <c r="M993" s="88"/>
      <c r="N993" s="88"/>
      <c r="O993" s="88"/>
    </row>
    <row r="994" spans="1:15" x14ac:dyDescent="0.2">
      <c r="A994" s="88"/>
      <c r="B994" s="88"/>
      <c r="C994" s="88"/>
      <c r="D994" s="88"/>
      <c r="E994" s="88"/>
      <c r="F994" s="88"/>
      <c r="G994" s="88"/>
      <c r="H994" s="88"/>
      <c r="I994" s="88"/>
      <c r="J994" s="88"/>
      <c r="K994" s="88"/>
      <c r="L994" s="88"/>
      <c r="M994" s="88"/>
      <c r="N994" s="88"/>
      <c r="O994" s="88"/>
    </row>
    <row r="995" spans="1:15" x14ac:dyDescent="0.2">
      <c r="A995" s="88"/>
      <c r="B995" s="88" t="s">
        <v>169</v>
      </c>
      <c r="C995" s="88"/>
      <c r="D995" s="88"/>
      <c r="E995" s="88"/>
      <c r="F995" s="88"/>
      <c r="G995" s="88"/>
      <c r="H995" s="88"/>
      <c r="I995" s="88"/>
      <c r="J995" s="88"/>
      <c r="K995" s="88"/>
      <c r="L995" s="88"/>
      <c r="M995" s="88"/>
      <c r="N995" s="88"/>
      <c r="O995" s="88"/>
    </row>
    <row r="996" spans="1:15" x14ac:dyDescent="0.2">
      <c r="A996" s="88"/>
      <c r="B996" s="88"/>
      <c r="C996" s="88"/>
      <c r="D996" s="88"/>
      <c r="E996" s="88"/>
      <c r="F996" s="88"/>
      <c r="G996" s="88"/>
      <c r="H996" s="88"/>
      <c r="I996" s="88"/>
      <c r="J996" s="88"/>
      <c r="K996" s="88"/>
      <c r="L996" s="88"/>
      <c r="M996" s="88"/>
      <c r="N996" s="88"/>
      <c r="O996" s="88"/>
    </row>
    <row r="997" spans="1:15" x14ac:dyDescent="0.2">
      <c r="A997" s="88"/>
      <c r="B997" s="88"/>
      <c r="C997" s="88"/>
      <c r="D997" s="88"/>
      <c r="E997" s="88"/>
      <c r="F997" s="88"/>
      <c r="G997" s="88"/>
      <c r="H997" s="88"/>
      <c r="I997" s="88"/>
      <c r="J997" s="88"/>
      <c r="K997" s="88"/>
      <c r="L997" s="88"/>
      <c r="M997" s="88"/>
      <c r="N997" s="88"/>
      <c r="O997" s="88"/>
    </row>
    <row r="998" spans="1:15" x14ac:dyDescent="0.2">
      <c r="A998" s="88"/>
      <c r="B998" s="88"/>
      <c r="C998" s="88"/>
      <c r="D998" s="88"/>
      <c r="E998" s="88"/>
      <c r="F998" s="88"/>
      <c r="G998" s="88"/>
      <c r="H998" s="88"/>
      <c r="I998" s="88"/>
      <c r="J998" s="88"/>
      <c r="K998" s="88"/>
      <c r="L998" s="88"/>
      <c r="M998" s="88"/>
      <c r="N998" s="88"/>
      <c r="O998" s="88"/>
    </row>
    <row r="999" spans="1:15" x14ac:dyDescent="0.2">
      <c r="A999" s="88"/>
      <c r="B999" s="88"/>
      <c r="C999" s="88"/>
      <c r="D999" s="88"/>
      <c r="E999" s="88"/>
      <c r="F999" s="88"/>
      <c r="G999" s="88"/>
      <c r="H999" s="88"/>
      <c r="I999" s="88"/>
      <c r="J999" s="88"/>
      <c r="K999" s="88"/>
      <c r="L999" s="88"/>
      <c r="M999" s="88"/>
      <c r="N999" s="88"/>
      <c r="O999" s="88"/>
    </row>
    <row r="1000" spans="1:15" x14ac:dyDescent="0.2">
      <c r="A1000" s="88"/>
      <c r="B1000" s="88"/>
      <c r="C1000" s="88"/>
      <c r="D1000" s="88"/>
      <c r="E1000" s="88"/>
      <c r="F1000" s="88"/>
      <c r="G1000" s="88"/>
      <c r="H1000" s="88"/>
      <c r="I1000" s="88"/>
      <c r="J1000" s="88"/>
      <c r="K1000" s="88"/>
      <c r="L1000" s="88"/>
      <c r="M1000" s="88"/>
      <c r="N1000" s="88"/>
      <c r="O1000" s="88"/>
    </row>
    <row r="1001" spans="1:15" x14ac:dyDescent="0.2">
      <c r="A1001" s="88"/>
      <c r="B1001" s="88"/>
      <c r="C1001" s="88"/>
      <c r="D1001" s="88"/>
      <c r="E1001" s="88"/>
      <c r="F1001" s="88"/>
      <c r="G1001" s="88"/>
      <c r="H1001" s="88"/>
      <c r="I1001" s="88"/>
      <c r="J1001" s="88"/>
      <c r="K1001" s="88"/>
      <c r="L1001" s="88"/>
      <c r="M1001" s="88"/>
      <c r="N1001" s="88"/>
      <c r="O1001" s="88"/>
    </row>
    <row r="1002" spans="1:15" x14ac:dyDescent="0.2">
      <c r="A1002" s="88"/>
      <c r="B1002" s="88"/>
      <c r="C1002" s="88"/>
      <c r="D1002" s="88"/>
      <c r="E1002" s="88"/>
      <c r="F1002" s="88"/>
      <c r="G1002" s="88"/>
      <c r="H1002" s="88"/>
      <c r="I1002" s="88"/>
      <c r="J1002" s="88"/>
      <c r="K1002" s="88"/>
      <c r="L1002" s="88"/>
      <c r="M1002" s="88"/>
      <c r="N1002" s="88"/>
      <c r="O1002" s="88"/>
    </row>
    <row r="1003" spans="1:15" x14ac:dyDescent="0.2">
      <c r="A1003" s="88"/>
      <c r="B1003" s="88"/>
      <c r="C1003" s="88"/>
      <c r="D1003" s="88"/>
      <c r="E1003" s="88"/>
      <c r="F1003" s="88"/>
      <c r="G1003" s="88"/>
      <c r="H1003" s="88"/>
      <c r="I1003" s="88"/>
      <c r="J1003" s="88"/>
      <c r="K1003" s="88"/>
      <c r="L1003" s="88"/>
      <c r="M1003" s="88"/>
      <c r="N1003" s="88"/>
      <c r="O1003" s="88"/>
    </row>
    <row r="1004" spans="1:15" x14ac:dyDescent="0.2">
      <c r="A1004" s="88"/>
      <c r="B1004" s="88"/>
      <c r="C1004" s="88"/>
      <c r="D1004" s="88"/>
      <c r="E1004" s="88"/>
      <c r="F1004" s="88"/>
      <c r="G1004" s="88"/>
      <c r="H1004" s="88"/>
      <c r="I1004" s="88"/>
      <c r="J1004" s="88"/>
      <c r="K1004" s="88"/>
      <c r="L1004" s="88"/>
      <c r="M1004" s="88"/>
      <c r="N1004" s="88"/>
      <c r="O1004" s="88"/>
    </row>
    <row r="1005" spans="1:15" x14ac:dyDescent="0.2">
      <c r="A1005" s="88"/>
      <c r="B1005" s="88"/>
      <c r="C1005" s="88"/>
      <c r="D1005" s="88"/>
      <c r="E1005" s="88"/>
      <c r="F1005" s="88"/>
      <c r="G1005" s="88"/>
      <c r="H1005" s="88"/>
      <c r="I1005" s="88"/>
      <c r="J1005" s="88"/>
      <c r="K1005" s="88"/>
      <c r="L1005" s="88"/>
      <c r="M1005" s="88"/>
      <c r="N1005" s="88"/>
      <c r="O1005" s="88"/>
    </row>
    <row r="1006" spans="1:15" x14ac:dyDescent="0.2">
      <c r="A1006" s="88"/>
      <c r="B1006" s="88"/>
      <c r="C1006" s="88"/>
      <c r="D1006" s="88"/>
      <c r="E1006" s="88"/>
      <c r="F1006" s="88"/>
      <c r="G1006" s="88"/>
      <c r="H1006" s="88"/>
      <c r="I1006" s="88"/>
      <c r="J1006" s="88"/>
      <c r="K1006" s="88"/>
      <c r="L1006" s="88"/>
      <c r="M1006" s="88"/>
      <c r="N1006" s="88"/>
      <c r="O1006" s="88"/>
    </row>
    <row r="1007" spans="1:15" x14ac:dyDescent="0.2">
      <c r="A1007" s="88"/>
      <c r="B1007" s="88"/>
      <c r="C1007" s="88"/>
      <c r="D1007" s="88"/>
      <c r="E1007" s="88"/>
      <c r="F1007" s="88"/>
      <c r="G1007" s="88"/>
      <c r="H1007" s="88"/>
      <c r="I1007" s="88"/>
      <c r="J1007" s="88"/>
      <c r="K1007" s="88"/>
      <c r="L1007" s="88"/>
      <c r="M1007" s="88"/>
      <c r="N1007" s="88"/>
      <c r="O1007" s="88"/>
    </row>
    <row r="1008" spans="1:15" x14ac:dyDescent="0.2">
      <c r="A1008" s="88"/>
      <c r="B1008" s="88"/>
      <c r="C1008" s="88"/>
      <c r="D1008" s="88"/>
      <c r="E1008" s="88"/>
      <c r="F1008" s="88"/>
      <c r="G1008" s="88"/>
      <c r="H1008" s="88"/>
      <c r="I1008" s="88"/>
      <c r="J1008" s="88"/>
      <c r="K1008" s="88"/>
      <c r="L1008" s="88"/>
      <c r="M1008" s="88"/>
      <c r="N1008" s="88"/>
      <c r="O1008" s="88"/>
    </row>
    <row r="1009" spans="1:15" x14ac:dyDescent="0.2">
      <c r="A1009" s="88"/>
      <c r="B1009" s="88"/>
      <c r="C1009" s="88"/>
      <c r="D1009" s="88"/>
      <c r="E1009" s="88"/>
      <c r="F1009" s="88"/>
      <c r="G1009" s="88"/>
      <c r="H1009" s="88"/>
      <c r="I1009" s="88"/>
      <c r="J1009" s="88"/>
      <c r="K1009" s="88"/>
      <c r="L1009" s="88"/>
      <c r="M1009" s="88"/>
      <c r="N1009" s="88"/>
      <c r="O1009" s="88"/>
    </row>
    <row r="1010" spans="1:15" x14ac:dyDescent="0.2">
      <c r="A1010" s="88"/>
      <c r="B1010" s="88"/>
      <c r="C1010" s="88"/>
      <c r="D1010" s="88"/>
      <c r="E1010" s="88"/>
      <c r="F1010" s="88"/>
      <c r="G1010" s="88"/>
      <c r="H1010" s="88"/>
      <c r="I1010" s="88"/>
      <c r="J1010" s="88"/>
      <c r="K1010" s="88"/>
      <c r="L1010" s="88"/>
      <c r="M1010" s="88"/>
      <c r="N1010" s="88"/>
      <c r="O1010" s="88"/>
    </row>
    <row r="1011" spans="1:15" x14ac:dyDescent="0.2">
      <c r="A1011" s="88"/>
      <c r="B1011" s="88"/>
      <c r="C1011" s="88"/>
      <c r="D1011" s="88"/>
      <c r="E1011" s="88"/>
      <c r="F1011" s="88"/>
      <c r="G1011" s="88"/>
      <c r="H1011" s="88"/>
      <c r="I1011" s="88"/>
      <c r="J1011" s="88"/>
      <c r="K1011" s="88"/>
      <c r="L1011" s="88"/>
      <c r="M1011" s="88"/>
      <c r="N1011" s="88"/>
      <c r="O1011" s="88"/>
    </row>
    <row r="1012" spans="1:15" x14ac:dyDescent="0.2">
      <c r="A1012" s="88"/>
      <c r="B1012" s="88"/>
      <c r="C1012" s="88"/>
      <c r="D1012" s="88"/>
      <c r="E1012" s="88"/>
      <c r="F1012" s="88"/>
      <c r="G1012" s="88"/>
      <c r="H1012" s="88"/>
      <c r="I1012" s="88"/>
      <c r="J1012" s="88"/>
      <c r="K1012" s="88"/>
      <c r="L1012" s="88"/>
      <c r="M1012" s="88"/>
      <c r="N1012" s="88"/>
      <c r="O1012" s="88"/>
    </row>
    <row r="1013" spans="1:15" x14ac:dyDescent="0.2">
      <c r="A1013" s="88"/>
      <c r="B1013" s="88"/>
      <c r="C1013" s="88"/>
      <c r="D1013" s="88"/>
      <c r="E1013" s="88"/>
      <c r="F1013" s="88"/>
      <c r="G1013" s="88"/>
      <c r="H1013" s="88"/>
      <c r="I1013" s="88"/>
      <c r="J1013" s="88"/>
      <c r="K1013" s="88"/>
      <c r="L1013" s="88"/>
      <c r="M1013" s="88"/>
      <c r="N1013" s="88"/>
      <c r="O1013" s="88"/>
    </row>
    <row r="1014" spans="1:15" x14ac:dyDescent="0.2">
      <c r="A1014" s="88"/>
      <c r="B1014" s="88"/>
      <c r="C1014" s="88"/>
      <c r="D1014" s="88"/>
      <c r="E1014" s="88"/>
      <c r="F1014" s="88"/>
      <c r="G1014" s="88"/>
      <c r="H1014" s="88"/>
      <c r="I1014" s="88"/>
      <c r="J1014" s="88"/>
      <c r="K1014" s="88"/>
      <c r="L1014" s="88"/>
      <c r="M1014" s="88"/>
      <c r="N1014" s="88"/>
      <c r="O1014" s="88"/>
    </row>
    <row r="1015" spans="1:15" x14ac:dyDescent="0.2">
      <c r="A1015" s="88"/>
      <c r="B1015" s="88"/>
      <c r="C1015" s="88"/>
      <c r="D1015" s="88"/>
      <c r="E1015" s="88"/>
      <c r="F1015" s="88"/>
      <c r="G1015" s="88"/>
      <c r="H1015" s="88"/>
      <c r="I1015" s="88"/>
      <c r="J1015" s="88"/>
      <c r="K1015" s="88"/>
      <c r="L1015" s="88"/>
      <c r="M1015" s="88"/>
      <c r="N1015" s="88"/>
      <c r="O1015" s="88"/>
    </row>
    <row r="1016" spans="1:15" x14ac:dyDescent="0.2">
      <c r="A1016" s="88"/>
      <c r="B1016" s="88"/>
      <c r="C1016" s="88"/>
      <c r="D1016" s="88"/>
      <c r="E1016" s="88"/>
      <c r="F1016" s="88"/>
      <c r="G1016" s="88"/>
      <c r="H1016" s="88"/>
      <c r="I1016" s="88"/>
      <c r="J1016" s="88"/>
      <c r="K1016" s="88"/>
      <c r="L1016" s="88"/>
      <c r="M1016" s="88"/>
      <c r="N1016" s="88"/>
      <c r="O1016" s="88"/>
    </row>
    <row r="1017" spans="1:15" x14ac:dyDescent="0.2">
      <c r="A1017" s="88"/>
      <c r="B1017" s="88"/>
      <c r="C1017" s="88"/>
      <c r="D1017" s="88"/>
      <c r="E1017" s="88"/>
      <c r="F1017" s="88"/>
      <c r="G1017" s="88"/>
      <c r="H1017" s="88"/>
      <c r="I1017" s="88"/>
      <c r="J1017" s="88"/>
      <c r="K1017" s="88"/>
      <c r="L1017" s="88"/>
      <c r="M1017" s="88"/>
      <c r="N1017" s="88"/>
      <c r="O1017" s="88"/>
    </row>
    <row r="1018" spans="1:15" x14ac:dyDescent="0.2">
      <c r="A1018" s="88"/>
      <c r="B1018" s="88"/>
      <c r="C1018" s="88"/>
      <c r="D1018" s="88"/>
      <c r="E1018" s="88"/>
      <c r="F1018" s="88"/>
      <c r="G1018" s="88"/>
      <c r="H1018" s="88"/>
      <c r="I1018" s="88"/>
      <c r="J1018" s="88"/>
      <c r="K1018" s="88"/>
      <c r="L1018" s="88"/>
      <c r="M1018" s="88"/>
      <c r="N1018" s="88"/>
      <c r="O1018" s="88"/>
    </row>
    <row r="1019" spans="1:15" x14ac:dyDescent="0.2">
      <c r="A1019" s="88"/>
      <c r="B1019" s="88"/>
      <c r="C1019" s="88"/>
      <c r="D1019" s="88"/>
      <c r="E1019" s="88"/>
      <c r="F1019" s="88"/>
      <c r="G1019" s="88"/>
      <c r="H1019" s="88"/>
      <c r="I1019" s="88"/>
      <c r="J1019" s="88"/>
      <c r="K1019" s="88"/>
      <c r="L1019" s="88"/>
      <c r="M1019" s="88"/>
      <c r="N1019" s="88"/>
      <c r="O1019" s="88"/>
    </row>
    <row r="1020" spans="1:15" x14ac:dyDescent="0.2">
      <c r="A1020" s="88"/>
      <c r="B1020" s="88"/>
      <c r="C1020" s="88"/>
      <c r="D1020" s="88"/>
      <c r="E1020" s="88"/>
      <c r="F1020" s="88"/>
      <c r="G1020" s="88"/>
      <c r="H1020" s="88"/>
      <c r="I1020" s="88"/>
      <c r="J1020" s="88"/>
      <c r="K1020" s="88"/>
      <c r="L1020" s="88"/>
      <c r="M1020" s="88"/>
      <c r="N1020" s="88"/>
      <c r="O1020" s="88"/>
    </row>
    <row r="1021" spans="1:15" x14ac:dyDescent="0.2">
      <c r="A1021" s="88"/>
      <c r="B1021" s="88"/>
      <c r="C1021" s="88"/>
      <c r="D1021" s="88"/>
      <c r="E1021" s="88"/>
      <c r="F1021" s="88"/>
      <c r="G1021" s="88"/>
      <c r="H1021" s="88"/>
      <c r="I1021" s="88"/>
      <c r="J1021" s="88"/>
      <c r="K1021" s="88"/>
      <c r="L1021" s="88"/>
      <c r="M1021" s="88"/>
      <c r="N1021" s="88"/>
      <c r="O1021" s="88"/>
    </row>
    <row r="1022" spans="1:15" x14ac:dyDescent="0.2">
      <c r="A1022" s="88"/>
      <c r="B1022" s="88"/>
      <c r="C1022" s="88"/>
      <c r="D1022" s="88"/>
      <c r="E1022" s="88"/>
      <c r="F1022" s="88"/>
      <c r="G1022" s="88"/>
      <c r="H1022" s="88"/>
      <c r="I1022" s="88"/>
      <c r="J1022" s="88"/>
      <c r="K1022" s="88"/>
      <c r="L1022" s="88"/>
      <c r="M1022" s="88"/>
      <c r="N1022" s="88"/>
      <c r="O1022" s="88"/>
    </row>
    <row r="1023" spans="1:15" x14ac:dyDescent="0.2">
      <c r="A1023" s="88"/>
      <c r="B1023" s="88"/>
      <c r="C1023" s="88"/>
      <c r="D1023" s="88"/>
      <c r="E1023" s="88"/>
      <c r="F1023" s="88"/>
      <c r="G1023" s="88"/>
      <c r="H1023" s="88"/>
      <c r="I1023" s="88"/>
      <c r="J1023" s="88"/>
      <c r="K1023" s="88"/>
      <c r="L1023" s="88"/>
      <c r="M1023" s="88"/>
      <c r="N1023" s="88"/>
      <c r="O1023" s="88"/>
    </row>
    <row r="1024" spans="1:15" x14ac:dyDescent="0.2">
      <c r="A1024" s="88"/>
      <c r="B1024" s="88"/>
      <c r="C1024" s="88"/>
      <c r="D1024" s="88"/>
      <c r="E1024" s="88"/>
      <c r="F1024" s="88"/>
      <c r="G1024" s="88"/>
      <c r="H1024" s="88"/>
      <c r="I1024" s="88"/>
      <c r="J1024" s="88"/>
      <c r="K1024" s="88"/>
      <c r="L1024" s="88"/>
      <c r="M1024" s="88"/>
      <c r="N1024" s="88"/>
      <c r="O1024" s="88"/>
    </row>
    <row r="1025" spans="1:15" x14ac:dyDescent="0.2">
      <c r="A1025" s="88"/>
      <c r="B1025" s="88"/>
      <c r="C1025" s="88"/>
      <c r="D1025" s="88"/>
      <c r="E1025" s="88"/>
      <c r="F1025" s="88"/>
      <c r="G1025" s="88"/>
      <c r="H1025" s="88"/>
      <c r="I1025" s="88"/>
      <c r="J1025" s="88"/>
      <c r="K1025" s="88"/>
      <c r="L1025" s="88"/>
      <c r="M1025" s="88"/>
      <c r="N1025" s="88"/>
      <c r="O1025" s="88"/>
    </row>
    <row r="1026" spans="1:15" x14ac:dyDescent="0.2">
      <c r="A1026" s="88"/>
      <c r="B1026" s="88"/>
      <c r="C1026" s="88"/>
      <c r="D1026" s="88"/>
      <c r="E1026" s="88"/>
      <c r="F1026" s="88"/>
      <c r="G1026" s="88"/>
      <c r="H1026" s="88"/>
      <c r="I1026" s="88"/>
      <c r="J1026" s="88"/>
      <c r="K1026" s="88"/>
      <c r="L1026" s="88"/>
      <c r="M1026" s="88"/>
      <c r="N1026" s="88"/>
      <c r="O1026" s="88"/>
    </row>
    <row r="1027" spans="1:15" x14ac:dyDescent="0.2">
      <c r="A1027" s="88"/>
      <c r="B1027" s="88"/>
      <c r="C1027" s="88"/>
      <c r="D1027" s="88"/>
      <c r="E1027" s="88"/>
      <c r="F1027" s="88"/>
      <c r="G1027" s="88"/>
      <c r="H1027" s="88"/>
      <c r="I1027" s="88"/>
      <c r="J1027" s="88"/>
      <c r="K1027" s="88"/>
      <c r="L1027" s="88"/>
      <c r="M1027" s="88"/>
      <c r="N1027" s="88"/>
      <c r="O1027" s="88"/>
    </row>
    <row r="1028" spans="1:15" x14ac:dyDescent="0.2">
      <c r="A1028" s="88"/>
      <c r="B1028" s="88"/>
      <c r="C1028" s="88"/>
      <c r="D1028" s="88"/>
      <c r="E1028" s="88"/>
      <c r="F1028" s="88"/>
      <c r="G1028" s="88"/>
      <c r="H1028" s="88"/>
      <c r="I1028" s="88"/>
      <c r="J1028" s="88"/>
      <c r="K1028" s="88"/>
      <c r="L1028" s="88"/>
      <c r="M1028" s="88"/>
      <c r="N1028" s="88"/>
      <c r="O1028" s="88"/>
    </row>
    <row r="1029" spans="1:15" x14ac:dyDescent="0.2">
      <c r="A1029" s="88"/>
      <c r="B1029" s="88"/>
      <c r="C1029" s="88"/>
      <c r="D1029" s="88"/>
      <c r="E1029" s="88"/>
      <c r="F1029" s="88"/>
      <c r="G1029" s="88"/>
      <c r="H1029" s="88"/>
      <c r="I1029" s="88"/>
      <c r="J1029" s="88"/>
      <c r="K1029" s="88"/>
      <c r="L1029" s="88"/>
      <c r="M1029" s="88"/>
      <c r="N1029" s="88"/>
      <c r="O1029" s="88"/>
    </row>
    <row r="1030" spans="1:15" x14ac:dyDescent="0.2">
      <c r="A1030" s="88"/>
      <c r="B1030" s="88"/>
      <c r="C1030" s="88"/>
      <c r="D1030" s="88"/>
      <c r="E1030" s="88"/>
      <c r="F1030" s="88"/>
      <c r="G1030" s="88"/>
      <c r="H1030" s="88"/>
      <c r="I1030" s="88"/>
      <c r="J1030" s="88"/>
      <c r="K1030" s="88"/>
      <c r="L1030" s="88"/>
      <c r="M1030" s="88"/>
      <c r="N1030" s="88"/>
      <c r="O1030" s="88"/>
    </row>
    <row r="1031" spans="1:15" x14ac:dyDescent="0.2">
      <c r="A1031" s="88"/>
      <c r="B1031" s="88"/>
      <c r="C1031" s="88"/>
      <c r="D1031" s="88"/>
      <c r="E1031" s="88"/>
      <c r="F1031" s="88"/>
      <c r="G1031" s="88"/>
      <c r="H1031" s="88"/>
      <c r="I1031" s="88"/>
      <c r="J1031" s="88"/>
      <c r="K1031" s="88"/>
      <c r="L1031" s="88"/>
      <c r="M1031" s="88"/>
      <c r="N1031" s="88"/>
      <c r="O1031" s="88"/>
    </row>
    <row r="1032" spans="1:15" x14ac:dyDescent="0.2">
      <c r="A1032" s="88"/>
      <c r="B1032" s="88"/>
      <c r="C1032" s="88"/>
      <c r="D1032" s="88"/>
      <c r="E1032" s="88"/>
      <c r="F1032" s="88"/>
      <c r="G1032" s="88"/>
      <c r="H1032" s="88"/>
      <c r="I1032" s="88"/>
      <c r="J1032" s="88"/>
      <c r="K1032" s="88"/>
      <c r="L1032" s="88"/>
      <c r="M1032" s="88"/>
      <c r="N1032" s="88"/>
      <c r="O1032" s="88"/>
    </row>
    <row r="1033" spans="1:15" x14ac:dyDescent="0.2">
      <c r="A1033" s="88"/>
      <c r="B1033" s="88"/>
      <c r="C1033" s="88"/>
      <c r="D1033" s="88"/>
      <c r="E1033" s="88"/>
      <c r="F1033" s="88"/>
      <c r="G1033" s="88"/>
      <c r="H1033" s="88"/>
      <c r="I1033" s="88"/>
      <c r="J1033" s="88"/>
      <c r="K1033" s="88"/>
      <c r="L1033" s="88"/>
      <c r="M1033" s="88"/>
      <c r="N1033" s="88"/>
      <c r="O1033" s="88"/>
    </row>
    <row r="1034" spans="1:15" x14ac:dyDescent="0.2">
      <c r="A1034" s="88"/>
      <c r="B1034" s="88"/>
      <c r="C1034" s="88"/>
      <c r="D1034" s="88"/>
      <c r="E1034" s="88"/>
      <c r="F1034" s="88"/>
      <c r="G1034" s="88"/>
      <c r="H1034" s="88"/>
      <c r="I1034" s="88"/>
      <c r="J1034" s="88"/>
      <c r="K1034" s="88"/>
      <c r="L1034" s="88"/>
      <c r="M1034" s="88"/>
      <c r="N1034" s="88"/>
      <c r="O1034" s="88"/>
    </row>
    <row r="1035" spans="1:15" x14ac:dyDescent="0.2">
      <c r="A1035" s="88"/>
      <c r="B1035" s="88"/>
      <c r="C1035" s="88"/>
      <c r="D1035" s="88"/>
      <c r="E1035" s="88"/>
      <c r="F1035" s="88"/>
      <c r="G1035" s="88"/>
      <c r="H1035" s="88"/>
      <c r="I1035" s="88"/>
      <c r="J1035" s="88"/>
      <c r="K1035" s="88"/>
      <c r="L1035" s="88"/>
      <c r="M1035" s="88"/>
      <c r="N1035" s="88"/>
      <c r="O1035" s="88"/>
    </row>
    <row r="1036" spans="1:15" x14ac:dyDescent="0.2">
      <c r="A1036" s="88"/>
      <c r="B1036" s="88"/>
      <c r="C1036" s="88"/>
      <c r="D1036" s="88"/>
      <c r="E1036" s="88"/>
      <c r="F1036" s="88"/>
      <c r="G1036" s="88"/>
      <c r="H1036" s="88"/>
      <c r="I1036" s="88"/>
      <c r="J1036" s="88"/>
      <c r="K1036" s="88"/>
      <c r="L1036" s="88"/>
      <c r="M1036" s="88"/>
      <c r="N1036" s="88"/>
      <c r="O1036" s="88"/>
    </row>
    <row r="1037" spans="1:15" x14ac:dyDescent="0.2">
      <c r="A1037" s="88"/>
      <c r="B1037" s="88"/>
      <c r="C1037" s="88"/>
      <c r="D1037" s="88"/>
      <c r="E1037" s="88"/>
      <c r="F1037" s="88"/>
      <c r="G1037" s="88"/>
      <c r="H1037" s="88"/>
      <c r="I1037" s="88"/>
      <c r="J1037" s="88"/>
      <c r="K1037" s="88"/>
      <c r="L1037" s="88"/>
      <c r="M1037" s="88"/>
      <c r="N1037" s="88"/>
      <c r="O1037" s="88"/>
    </row>
    <row r="1038" spans="1:15" x14ac:dyDescent="0.2">
      <c r="A1038" s="88"/>
      <c r="B1038" s="88"/>
      <c r="C1038" s="88"/>
      <c r="D1038" s="88"/>
      <c r="E1038" s="88"/>
      <c r="F1038" s="88"/>
      <c r="G1038" s="88"/>
      <c r="H1038" s="88"/>
      <c r="I1038" s="88"/>
      <c r="J1038" s="88"/>
      <c r="K1038" s="88"/>
      <c r="L1038" s="88"/>
      <c r="M1038" s="88"/>
      <c r="N1038" s="88"/>
      <c r="O1038" s="88"/>
    </row>
    <row r="1039" spans="1:15" x14ac:dyDescent="0.2">
      <c r="A1039" s="88"/>
      <c r="B1039" s="88"/>
      <c r="C1039" s="88"/>
      <c r="D1039" s="88"/>
      <c r="E1039" s="88"/>
      <c r="F1039" s="88"/>
      <c r="G1039" s="88"/>
      <c r="H1039" s="88"/>
      <c r="I1039" s="88"/>
      <c r="J1039" s="88"/>
      <c r="K1039" s="88"/>
      <c r="L1039" s="88"/>
      <c r="M1039" s="88"/>
      <c r="N1039" s="88"/>
      <c r="O1039" s="88"/>
    </row>
    <row r="1040" spans="1:15" x14ac:dyDescent="0.2">
      <c r="A1040" s="88"/>
      <c r="B1040" s="88"/>
      <c r="C1040" s="88"/>
      <c r="D1040" s="88"/>
      <c r="E1040" s="88"/>
      <c r="F1040" s="88"/>
      <c r="G1040" s="88"/>
      <c r="H1040" s="88"/>
      <c r="I1040" s="88"/>
      <c r="J1040" s="88"/>
      <c r="K1040" s="88"/>
      <c r="L1040" s="88"/>
      <c r="M1040" s="88"/>
      <c r="N1040" s="88"/>
      <c r="O1040" s="88"/>
    </row>
    <row r="1041" spans="1:15" x14ac:dyDescent="0.2">
      <c r="A1041" s="88"/>
      <c r="B1041" s="88"/>
      <c r="C1041" s="88"/>
      <c r="D1041" s="88"/>
      <c r="E1041" s="88"/>
      <c r="F1041" s="88"/>
      <c r="G1041" s="88"/>
      <c r="H1041" s="88"/>
      <c r="I1041" s="88"/>
      <c r="J1041" s="88"/>
      <c r="K1041" s="88"/>
      <c r="L1041" s="88"/>
      <c r="M1041" s="88"/>
      <c r="N1041" s="88"/>
      <c r="O1041" s="88"/>
    </row>
    <row r="1042" spans="1:15" x14ac:dyDescent="0.2">
      <c r="A1042" s="88"/>
      <c r="B1042" s="88"/>
      <c r="C1042" s="88"/>
      <c r="D1042" s="88"/>
      <c r="E1042" s="88"/>
      <c r="F1042" s="88"/>
      <c r="G1042" s="88"/>
      <c r="H1042" s="88"/>
      <c r="I1042" s="88"/>
      <c r="J1042" s="88"/>
      <c r="K1042" s="88"/>
      <c r="L1042" s="88"/>
      <c r="M1042" s="88"/>
      <c r="N1042" s="88"/>
      <c r="O1042" s="88"/>
    </row>
    <row r="1043" spans="1:15" x14ac:dyDescent="0.2">
      <c r="A1043" s="88"/>
      <c r="B1043" s="88"/>
      <c r="C1043" s="88"/>
      <c r="D1043" s="88"/>
      <c r="E1043" s="88"/>
      <c r="F1043" s="88"/>
      <c r="G1043" s="88"/>
      <c r="H1043" s="88"/>
      <c r="I1043" s="88"/>
      <c r="J1043" s="88"/>
      <c r="K1043" s="88"/>
      <c r="L1043" s="88"/>
      <c r="M1043" s="88"/>
      <c r="N1043" s="88"/>
      <c r="O1043" s="88"/>
    </row>
    <row r="1044" spans="1:15" x14ac:dyDescent="0.2">
      <c r="A1044" s="88"/>
      <c r="B1044" s="88"/>
      <c r="C1044" s="88"/>
      <c r="D1044" s="88"/>
      <c r="E1044" s="88"/>
      <c r="F1044" s="88"/>
      <c r="G1044" s="88"/>
      <c r="H1044" s="88"/>
      <c r="I1044" s="88"/>
      <c r="J1044" s="88"/>
      <c r="K1044" s="88"/>
      <c r="L1044" s="88"/>
      <c r="M1044" s="88"/>
      <c r="N1044" s="88"/>
      <c r="O1044" s="88"/>
    </row>
    <row r="1045" spans="1:15" x14ac:dyDescent="0.2">
      <c r="A1045" s="88"/>
      <c r="B1045" s="88"/>
      <c r="C1045" s="88"/>
      <c r="D1045" s="88"/>
      <c r="E1045" s="88"/>
      <c r="F1045" s="88"/>
      <c r="G1045" s="88"/>
      <c r="H1045" s="88"/>
      <c r="I1045" s="88"/>
      <c r="J1045" s="88"/>
      <c r="K1045" s="88"/>
      <c r="L1045" s="88"/>
      <c r="M1045" s="88"/>
      <c r="N1045" s="88"/>
      <c r="O1045" s="88"/>
    </row>
    <row r="1046" spans="1:15" x14ac:dyDescent="0.2">
      <c r="A1046" s="88"/>
      <c r="B1046" s="88"/>
      <c r="C1046" s="88"/>
      <c r="D1046" s="88"/>
      <c r="E1046" s="88"/>
      <c r="F1046" s="88"/>
      <c r="G1046" s="88"/>
      <c r="H1046" s="88"/>
      <c r="I1046" s="88"/>
      <c r="J1046" s="88"/>
      <c r="K1046" s="88"/>
      <c r="L1046" s="88"/>
      <c r="M1046" s="88"/>
      <c r="N1046" s="88"/>
      <c r="O1046" s="88"/>
    </row>
    <row r="1047" spans="1:15" x14ac:dyDescent="0.2">
      <c r="A1047" s="88"/>
      <c r="B1047" s="88"/>
      <c r="C1047" s="88"/>
      <c r="D1047" s="88"/>
      <c r="E1047" s="88"/>
      <c r="F1047" s="88"/>
      <c r="G1047" s="88"/>
      <c r="H1047" s="88"/>
      <c r="I1047" s="88"/>
      <c r="J1047" s="88"/>
      <c r="K1047" s="88"/>
      <c r="L1047" s="88"/>
      <c r="M1047" s="88"/>
      <c r="N1047" s="88"/>
      <c r="O1047" s="88"/>
    </row>
    <row r="1048" spans="1:15" x14ac:dyDescent="0.2">
      <c r="A1048" s="88"/>
      <c r="B1048" s="88"/>
      <c r="C1048" s="88"/>
      <c r="D1048" s="88"/>
      <c r="E1048" s="88"/>
      <c r="F1048" s="88"/>
      <c r="G1048" s="88"/>
      <c r="H1048" s="88"/>
      <c r="I1048" s="88"/>
      <c r="J1048" s="88"/>
      <c r="K1048" s="88"/>
      <c r="L1048" s="88"/>
      <c r="M1048" s="88"/>
      <c r="N1048" s="88"/>
      <c r="O1048" s="88"/>
    </row>
    <row r="1049" spans="1:15" x14ac:dyDescent="0.2">
      <c r="A1049" s="88"/>
      <c r="B1049" s="88"/>
      <c r="C1049" s="88"/>
      <c r="D1049" s="88"/>
      <c r="E1049" s="88"/>
      <c r="F1049" s="88"/>
      <c r="G1049" s="88"/>
      <c r="H1049" s="88"/>
      <c r="I1049" s="88"/>
      <c r="J1049" s="88"/>
      <c r="K1049" s="88"/>
      <c r="L1049" s="88"/>
      <c r="M1049" s="88"/>
      <c r="N1049" s="88"/>
      <c r="O1049" s="88"/>
    </row>
    <row r="1050" spans="1:15" x14ac:dyDescent="0.2">
      <c r="A1050" s="88"/>
      <c r="B1050" s="88"/>
      <c r="C1050" s="88"/>
      <c r="D1050" s="88"/>
      <c r="E1050" s="88"/>
      <c r="F1050" s="88"/>
      <c r="G1050" s="88"/>
      <c r="H1050" s="88"/>
      <c r="I1050" s="88"/>
      <c r="J1050" s="88"/>
      <c r="K1050" s="88"/>
      <c r="L1050" s="88"/>
      <c r="M1050" s="88"/>
      <c r="N1050" s="88"/>
      <c r="O1050" s="88"/>
    </row>
    <row r="1051" spans="1:15" x14ac:dyDescent="0.2">
      <c r="A1051" s="88"/>
      <c r="B1051" s="88"/>
      <c r="C1051" s="88"/>
      <c r="D1051" s="88"/>
      <c r="E1051" s="88"/>
      <c r="F1051" s="88"/>
      <c r="G1051" s="88"/>
      <c r="H1051" s="88"/>
      <c r="I1051" s="88"/>
      <c r="J1051" s="88"/>
      <c r="K1051" s="88"/>
      <c r="L1051" s="88"/>
      <c r="M1051" s="88"/>
      <c r="N1051" s="88"/>
      <c r="O1051" s="88"/>
    </row>
    <row r="1052" spans="1:15" x14ac:dyDescent="0.2">
      <c r="A1052" s="88"/>
      <c r="B1052" s="88"/>
      <c r="C1052" s="88"/>
      <c r="D1052" s="88"/>
      <c r="E1052" s="88"/>
      <c r="F1052" s="88"/>
      <c r="G1052" s="88"/>
      <c r="H1052" s="88"/>
      <c r="I1052" s="88"/>
      <c r="J1052" s="88"/>
      <c r="K1052" s="88"/>
      <c r="L1052" s="88"/>
      <c r="M1052" s="88"/>
      <c r="N1052" s="88"/>
      <c r="O1052" s="88"/>
    </row>
    <row r="1053" spans="1:15" x14ac:dyDescent="0.2">
      <c r="A1053" s="88"/>
      <c r="B1053" s="88"/>
      <c r="C1053" s="88"/>
      <c r="D1053" s="88"/>
      <c r="E1053" s="88"/>
      <c r="F1053" s="88"/>
      <c r="G1053" s="88"/>
      <c r="H1053" s="88"/>
      <c r="I1053" s="88"/>
      <c r="J1053" s="88"/>
      <c r="K1053" s="88"/>
      <c r="L1053" s="88"/>
      <c r="M1053" s="88"/>
      <c r="N1053" s="88"/>
      <c r="O1053" s="88"/>
    </row>
    <row r="1054" spans="1:15" x14ac:dyDescent="0.2">
      <c r="A1054" s="88"/>
      <c r="B1054" s="88"/>
      <c r="C1054" s="88"/>
      <c r="D1054" s="88"/>
      <c r="E1054" s="88"/>
      <c r="F1054" s="88"/>
      <c r="G1054" s="88"/>
      <c r="H1054" s="88"/>
      <c r="I1054" s="88"/>
      <c r="J1054" s="88"/>
      <c r="K1054" s="88"/>
      <c r="L1054" s="88"/>
      <c r="M1054" s="88"/>
      <c r="N1054" s="88"/>
      <c r="O1054" s="88"/>
    </row>
    <row r="1055" spans="1:15" x14ac:dyDescent="0.2">
      <c r="A1055" s="88"/>
      <c r="B1055" s="88"/>
      <c r="C1055" s="88"/>
      <c r="D1055" s="88"/>
      <c r="E1055" s="88"/>
      <c r="F1055" s="88"/>
      <c r="G1055" s="88"/>
      <c r="H1055" s="88"/>
      <c r="I1055" s="88"/>
      <c r="J1055" s="88"/>
      <c r="K1055" s="88"/>
      <c r="L1055" s="88"/>
      <c r="M1055" s="88"/>
      <c r="N1055" s="88"/>
      <c r="O1055" s="88"/>
    </row>
    <row r="1056" spans="1:15" x14ac:dyDescent="0.2">
      <c r="A1056" s="9"/>
      <c r="B1056" s="9"/>
      <c r="C1056" s="9"/>
      <c r="D1056" s="9"/>
      <c r="E1056" s="9"/>
      <c r="F1056" s="9"/>
      <c r="G1056" s="9"/>
      <c r="H1056" s="9"/>
      <c r="I1056" s="9"/>
      <c r="J1056" s="9"/>
      <c r="K1056" s="9"/>
      <c r="L1056" s="9"/>
      <c r="M1056" s="9"/>
      <c r="N1056" s="9"/>
      <c r="O1056" s="9"/>
    </row>
    <row r="1057" spans="1:15" x14ac:dyDescent="0.2">
      <c r="A1057" s="9"/>
      <c r="B1057" s="85" t="s">
        <v>77</v>
      </c>
      <c r="C1057" s="9"/>
      <c r="D1057" s="9"/>
      <c r="E1057" s="9"/>
      <c r="F1057" s="9"/>
      <c r="G1057" s="9"/>
      <c r="H1057" s="9"/>
      <c r="I1057" s="9"/>
      <c r="J1057" s="9"/>
      <c r="K1057" s="9"/>
      <c r="L1057" s="9"/>
      <c r="M1057" s="9"/>
      <c r="N1057" s="9"/>
      <c r="O1057" s="9"/>
    </row>
    <row r="1058" spans="1:15" x14ac:dyDescent="0.2">
      <c r="A1058" s="9"/>
      <c r="B1058" s="9"/>
      <c r="C1058" s="9"/>
      <c r="D1058" s="9"/>
      <c r="E1058" s="9"/>
      <c r="F1058" s="9"/>
      <c r="G1058" s="9"/>
      <c r="H1058" s="9"/>
      <c r="I1058" s="9"/>
      <c r="J1058" s="9"/>
      <c r="K1058" s="9"/>
      <c r="L1058" s="9"/>
      <c r="M1058" s="9"/>
      <c r="N1058" s="9"/>
      <c r="O1058" s="9"/>
    </row>
    <row r="1059" spans="1:15" x14ac:dyDescent="0.2">
      <c r="A1059" s="9"/>
      <c r="B1059" s="9" t="s">
        <v>170</v>
      </c>
      <c r="C1059" s="9"/>
      <c r="D1059" s="9"/>
      <c r="E1059" s="9"/>
      <c r="F1059" s="9"/>
      <c r="G1059" s="9"/>
      <c r="H1059" s="9"/>
      <c r="I1059" s="9"/>
      <c r="J1059" s="9"/>
      <c r="K1059" s="9"/>
      <c r="L1059" s="9"/>
      <c r="M1059" s="9"/>
      <c r="N1059" s="9"/>
      <c r="O1059" s="9"/>
    </row>
    <row r="1060" spans="1:15" x14ac:dyDescent="0.2">
      <c r="A1060" s="9"/>
      <c r="B1060" s="9" t="s">
        <v>171</v>
      </c>
      <c r="C1060" s="9"/>
      <c r="D1060" s="9"/>
      <c r="E1060" s="9"/>
      <c r="F1060" s="9"/>
      <c r="G1060" s="9"/>
      <c r="H1060" s="9"/>
      <c r="I1060" s="9"/>
      <c r="J1060" s="9"/>
      <c r="K1060" s="9"/>
      <c r="L1060" s="9"/>
      <c r="M1060" s="9"/>
      <c r="N1060" s="9"/>
      <c r="O1060" s="9"/>
    </row>
    <row r="1061" spans="1:15" x14ac:dyDescent="0.2">
      <c r="A1061" s="9"/>
      <c r="B1061" s="9"/>
      <c r="C1061" s="9"/>
      <c r="D1061" s="9"/>
      <c r="E1061" s="9"/>
      <c r="F1061" s="9"/>
      <c r="G1061" s="9"/>
      <c r="H1061" s="9"/>
      <c r="I1061" s="9"/>
      <c r="J1061" s="9"/>
      <c r="K1061" s="9"/>
      <c r="L1061" s="9"/>
      <c r="M1061" s="9"/>
      <c r="N1061" s="9"/>
      <c r="O1061" s="9"/>
    </row>
    <row r="1062" spans="1:15" x14ac:dyDescent="0.2">
      <c r="A1062" s="9"/>
      <c r="B1062" s="9"/>
      <c r="C1062" s="9"/>
      <c r="D1062" s="9"/>
      <c r="E1062" s="9"/>
      <c r="F1062" s="9"/>
      <c r="G1062" s="9"/>
      <c r="H1062" s="9"/>
      <c r="I1062" s="9"/>
      <c r="J1062" s="9"/>
      <c r="K1062" s="9"/>
      <c r="L1062" s="9"/>
      <c r="M1062" s="9"/>
      <c r="N1062" s="9"/>
      <c r="O1062" s="9"/>
    </row>
    <row r="1063" spans="1:15" x14ac:dyDescent="0.2">
      <c r="A1063" s="9"/>
      <c r="B1063" s="9"/>
      <c r="C1063" s="9"/>
      <c r="D1063" s="9"/>
      <c r="E1063" s="9"/>
      <c r="F1063" s="9"/>
      <c r="G1063" s="9"/>
      <c r="H1063" s="9"/>
      <c r="I1063" s="9"/>
      <c r="J1063" s="9"/>
      <c r="K1063" s="9"/>
      <c r="L1063" s="9"/>
      <c r="M1063" s="9"/>
      <c r="N1063" s="9"/>
      <c r="O1063" s="9"/>
    </row>
    <row r="1064" spans="1:15" x14ac:dyDescent="0.2">
      <c r="A1064" s="9"/>
      <c r="B1064" s="9"/>
      <c r="C1064" s="9"/>
      <c r="D1064" s="9"/>
      <c r="E1064" s="9"/>
      <c r="F1064" s="9"/>
      <c r="G1064" s="9"/>
      <c r="H1064" s="9"/>
      <c r="I1064" s="9"/>
      <c r="J1064" s="9"/>
      <c r="K1064" s="9"/>
      <c r="L1064" s="9"/>
      <c r="M1064" s="9"/>
      <c r="N1064" s="9"/>
      <c r="O1064" s="9"/>
    </row>
    <row r="1065" spans="1:15" x14ac:dyDescent="0.2">
      <c r="A1065" s="9"/>
      <c r="B1065" s="9" t="s">
        <v>172</v>
      </c>
      <c r="C1065" s="9"/>
      <c r="D1065" s="9"/>
      <c r="E1065" s="9"/>
      <c r="F1065" s="9"/>
      <c r="G1065" s="9"/>
      <c r="H1065" s="9"/>
      <c r="I1065" s="9"/>
      <c r="J1065" s="9"/>
      <c r="K1065" s="9"/>
      <c r="L1065" s="9"/>
      <c r="M1065" s="9"/>
      <c r="N1065" s="9"/>
      <c r="O1065" s="9"/>
    </row>
    <row r="1066" spans="1:15" x14ac:dyDescent="0.2">
      <c r="A1066" s="9"/>
      <c r="B1066" s="9"/>
      <c r="C1066" s="9"/>
      <c r="D1066" s="9"/>
      <c r="E1066" s="9"/>
      <c r="F1066" s="9"/>
      <c r="G1066" s="9"/>
      <c r="H1066" s="9"/>
      <c r="I1066" s="9"/>
      <c r="J1066" s="9"/>
      <c r="K1066" s="9"/>
      <c r="L1066" s="9"/>
      <c r="M1066" s="9"/>
      <c r="N1066" s="9"/>
      <c r="O1066" s="9"/>
    </row>
    <row r="1067" spans="1:15" x14ac:dyDescent="0.2">
      <c r="A1067" s="9"/>
      <c r="B1067" s="9"/>
      <c r="C1067" s="9"/>
      <c r="D1067" s="9"/>
      <c r="E1067" s="9"/>
      <c r="F1067" s="9"/>
      <c r="G1067" s="9"/>
      <c r="H1067" s="9"/>
      <c r="I1067" s="9"/>
      <c r="J1067" s="9"/>
      <c r="K1067" s="9"/>
      <c r="L1067" s="9"/>
      <c r="M1067" s="9"/>
      <c r="N1067" s="9"/>
      <c r="O1067" s="9"/>
    </row>
    <row r="1068" spans="1:15" x14ac:dyDescent="0.2">
      <c r="A1068" s="9"/>
      <c r="B1068" s="9"/>
      <c r="C1068" s="9"/>
      <c r="D1068" s="9"/>
      <c r="E1068" s="9"/>
      <c r="F1068" s="9"/>
      <c r="G1068" s="9"/>
      <c r="H1068" s="9"/>
      <c r="I1068" s="9"/>
      <c r="J1068" s="9"/>
      <c r="K1068" s="9"/>
      <c r="L1068" s="9"/>
      <c r="M1068" s="9"/>
      <c r="N1068" s="9"/>
      <c r="O1068" s="9"/>
    </row>
    <row r="1069" spans="1:15" x14ac:dyDescent="0.2">
      <c r="A1069" s="9"/>
      <c r="B1069" s="9"/>
      <c r="C1069" s="9"/>
      <c r="D1069" s="9"/>
      <c r="E1069" s="9"/>
      <c r="F1069" s="9"/>
      <c r="G1069" s="9"/>
      <c r="H1069" s="9"/>
      <c r="I1069" s="9"/>
      <c r="J1069" s="9"/>
      <c r="K1069" s="9"/>
      <c r="L1069" s="9"/>
      <c r="M1069" s="9"/>
      <c r="N1069" s="9"/>
      <c r="O1069" s="9"/>
    </row>
    <row r="1070" spans="1:15" x14ac:dyDescent="0.2">
      <c r="A1070" s="9"/>
      <c r="B1070" s="9"/>
      <c r="C1070" s="9"/>
      <c r="D1070" s="9"/>
      <c r="E1070" s="9"/>
      <c r="F1070" s="9"/>
      <c r="G1070" s="9"/>
      <c r="H1070" s="9"/>
      <c r="I1070" s="9"/>
      <c r="J1070" s="9"/>
      <c r="K1070" s="9"/>
      <c r="L1070" s="9"/>
      <c r="M1070" s="9"/>
      <c r="N1070" s="9"/>
      <c r="O1070" s="9"/>
    </row>
    <row r="1071" spans="1:15" x14ac:dyDescent="0.2">
      <c r="A1071" s="9"/>
      <c r="B1071" s="9"/>
      <c r="C1071" s="9"/>
      <c r="D1071" s="9"/>
      <c r="E1071" s="9"/>
      <c r="F1071" s="9"/>
      <c r="G1071" s="9"/>
      <c r="H1071" s="9"/>
      <c r="I1071" s="9"/>
      <c r="J1071" s="9"/>
      <c r="K1071" s="9"/>
      <c r="L1071" s="9"/>
      <c r="M1071" s="9"/>
      <c r="N1071" s="9"/>
      <c r="O1071" s="9"/>
    </row>
    <row r="1072" spans="1:15" x14ac:dyDescent="0.2">
      <c r="A1072" s="9"/>
      <c r="B1072" s="9"/>
      <c r="C1072" s="9"/>
      <c r="D1072" s="9"/>
      <c r="E1072" s="9"/>
      <c r="F1072" s="9"/>
      <c r="G1072" s="9"/>
      <c r="H1072" s="9"/>
      <c r="I1072" s="9"/>
      <c r="J1072" s="9"/>
      <c r="K1072" s="9"/>
      <c r="L1072" s="9"/>
      <c r="M1072" s="9"/>
      <c r="N1072" s="9"/>
      <c r="O1072" s="9"/>
    </row>
    <row r="1073" spans="1:15" x14ac:dyDescent="0.2">
      <c r="A1073" s="9"/>
      <c r="B1073" s="9"/>
      <c r="C1073" s="9"/>
      <c r="D1073" s="9"/>
      <c r="E1073" s="9"/>
      <c r="F1073" s="9"/>
      <c r="G1073" s="9"/>
      <c r="H1073" s="9"/>
      <c r="I1073" s="9"/>
      <c r="J1073" s="9"/>
      <c r="K1073" s="9"/>
      <c r="L1073" s="9"/>
      <c r="M1073" s="9"/>
      <c r="N1073" s="9"/>
      <c r="O1073" s="9"/>
    </row>
    <row r="1074" spans="1:15" x14ac:dyDescent="0.2">
      <c r="A1074" s="9"/>
      <c r="B1074" s="9"/>
      <c r="C1074" s="9"/>
      <c r="D1074" s="9"/>
      <c r="E1074" s="9"/>
      <c r="F1074" s="9"/>
      <c r="G1074" s="9"/>
      <c r="H1074" s="9"/>
      <c r="I1074" s="9"/>
      <c r="J1074" s="9"/>
      <c r="K1074" s="9"/>
      <c r="L1074" s="9"/>
      <c r="M1074" s="9"/>
      <c r="N1074" s="9"/>
      <c r="O1074" s="9"/>
    </row>
    <row r="1075" spans="1:15" x14ac:dyDescent="0.2">
      <c r="A1075" s="9"/>
      <c r="B1075" s="9"/>
      <c r="C1075" s="9"/>
      <c r="D1075" s="9"/>
      <c r="E1075" s="9"/>
      <c r="F1075" s="9"/>
      <c r="G1075" s="9"/>
      <c r="H1075" s="9"/>
      <c r="I1075" s="9"/>
      <c r="J1075" s="9"/>
      <c r="K1075" s="9"/>
      <c r="L1075" s="9"/>
      <c r="M1075" s="9"/>
      <c r="N1075" s="9"/>
      <c r="O1075" s="9"/>
    </row>
    <row r="1076" spans="1:15" x14ac:dyDescent="0.2">
      <c r="A1076" s="9"/>
      <c r="B1076" s="9"/>
      <c r="C1076" s="9"/>
      <c r="D1076" s="9"/>
      <c r="E1076" s="9"/>
      <c r="F1076" s="9"/>
      <c r="G1076" s="9"/>
      <c r="H1076" s="9"/>
      <c r="I1076" s="9"/>
      <c r="J1076" s="9"/>
      <c r="K1076" s="9"/>
      <c r="L1076" s="9"/>
      <c r="M1076" s="9"/>
      <c r="N1076" s="9"/>
      <c r="O1076" s="9"/>
    </row>
    <row r="1077" spans="1:15" x14ac:dyDescent="0.2">
      <c r="A1077" s="9"/>
      <c r="B1077" s="9"/>
      <c r="C1077" s="9"/>
      <c r="D1077" s="9"/>
      <c r="E1077" s="9"/>
      <c r="F1077" s="9"/>
      <c r="G1077" s="9"/>
      <c r="H1077" s="9"/>
      <c r="I1077" s="9"/>
      <c r="J1077" s="9"/>
      <c r="K1077" s="9"/>
      <c r="L1077" s="9"/>
      <c r="M1077" s="9"/>
      <c r="N1077" s="9"/>
      <c r="O1077" s="9"/>
    </row>
    <row r="1078" spans="1:15" x14ac:dyDescent="0.2">
      <c r="A1078" s="9"/>
      <c r="B1078" s="9"/>
      <c r="C1078" s="9"/>
      <c r="D1078" s="9"/>
      <c r="E1078" s="9"/>
      <c r="F1078" s="9"/>
      <c r="G1078" s="9"/>
      <c r="H1078" s="9"/>
      <c r="I1078" s="9"/>
      <c r="J1078" s="9"/>
      <c r="K1078" s="9"/>
      <c r="L1078" s="9"/>
      <c r="M1078" s="9"/>
      <c r="N1078" s="9"/>
      <c r="O1078" s="9"/>
    </row>
    <row r="1079" spans="1:15" x14ac:dyDescent="0.2">
      <c r="A1079" s="9"/>
      <c r="B1079" s="9"/>
      <c r="C1079" s="9"/>
      <c r="D1079" s="9"/>
      <c r="E1079" s="9"/>
      <c r="F1079" s="9"/>
      <c r="G1079" s="9"/>
      <c r="H1079" s="9"/>
      <c r="I1079" s="9"/>
      <c r="J1079" s="9"/>
      <c r="K1079" s="9"/>
      <c r="L1079" s="9"/>
      <c r="M1079" s="9"/>
      <c r="N1079" s="9"/>
      <c r="O1079" s="9"/>
    </row>
    <row r="1080" spans="1:15" x14ac:dyDescent="0.2">
      <c r="A1080" s="9"/>
      <c r="B1080" s="9"/>
      <c r="C1080" s="9"/>
      <c r="D1080" s="9"/>
      <c r="E1080" s="9"/>
      <c r="F1080" s="9"/>
      <c r="G1080" s="9"/>
      <c r="H1080" s="9"/>
      <c r="I1080" s="9"/>
      <c r="J1080" s="9"/>
      <c r="K1080" s="9"/>
      <c r="L1080" s="9"/>
      <c r="M1080" s="9"/>
      <c r="N1080" s="9"/>
      <c r="O1080" s="9"/>
    </row>
    <row r="1081" spans="1:15" x14ac:dyDescent="0.2">
      <c r="A1081" s="9"/>
      <c r="B1081" s="9"/>
      <c r="C1081" s="9"/>
      <c r="D1081" s="9"/>
      <c r="E1081" s="9"/>
      <c r="F1081" s="9"/>
      <c r="G1081" s="9"/>
      <c r="H1081" s="9"/>
      <c r="I1081" s="9"/>
      <c r="J1081" s="9"/>
      <c r="K1081" s="9"/>
      <c r="L1081" s="9"/>
      <c r="M1081" s="9"/>
      <c r="N1081" s="9"/>
      <c r="O1081" s="9"/>
    </row>
    <row r="1082" spans="1:15" x14ac:dyDescent="0.2">
      <c r="A1082" s="9"/>
      <c r="B1082" s="9"/>
      <c r="C1082" s="9"/>
      <c r="D1082" s="9"/>
      <c r="E1082" s="9"/>
      <c r="F1082" s="9"/>
      <c r="G1082" s="9"/>
      <c r="H1082" s="9"/>
      <c r="I1082" s="9"/>
      <c r="J1082" s="9"/>
      <c r="K1082" s="9"/>
      <c r="L1082" s="9"/>
      <c r="M1082" s="9"/>
      <c r="N1082" s="9"/>
      <c r="O1082" s="9"/>
    </row>
    <row r="1083" spans="1:15" x14ac:dyDescent="0.2">
      <c r="A1083" s="9"/>
      <c r="B1083" s="9"/>
      <c r="C1083" s="9"/>
      <c r="D1083" s="9"/>
      <c r="E1083" s="9"/>
      <c r="F1083" s="9"/>
      <c r="G1083" s="9"/>
      <c r="H1083" s="9"/>
      <c r="I1083" s="9"/>
      <c r="J1083" s="9"/>
      <c r="K1083" s="9"/>
      <c r="L1083" s="9"/>
      <c r="M1083" s="9"/>
      <c r="N1083" s="9"/>
      <c r="O1083" s="9"/>
    </row>
    <row r="1084" spans="1:15" x14ac:dyDescent="0.2">
      <c r="A1084" s="9"/>
      <c r="B1084" s="9"/>
      <c r="C1084" s="9"/>
      <c r="D1084" s="9"/>
      <c r="E1084" s="9"/>
      <c r="F1084" s="9"/>
      <c r="G1084" s="9"/>
      <c r="H1084" s="9"/>
      <c r="I1084" s="9"/>
      <c r="J1084" s="9"/>
      <c r="K1084" s="9"/>
      <c r="L1084" s="9"/>
      <c r="M1084" s="9"/>
      <c r="N1084" s="9"/>
      <c r="O1084" s="9"/>
    </row>
    <row r="1085" spans="1:15" x14ac:dyDescent="0.2">
      <c r="A1085" s="9"/>
      <c r="B1085" s="9"/>
      <c r="C1085" s="9"/>
      <c r="D1085" s="9"/>
      <c r="E1085" s="9"/>
      <c r="F1085" s="9"/>
      <c r="G1085" s="9"/>
      <c r="H1085" s="9"/>
      <c r="I1085" s="9"/>
      <c r="J1085" s="9"/>
      <c r="K1085" s="9"/>
      <c r="L1085" s="9"/>
      <c r="M1085" s="9"/>
      <c r="N1085" s="9"/>
      <c r="O1085" s="9"/>
    </row>
    <row r="1086" spans="1:15" x14ac:dyDescent="0.2">
      <c r="A1086" s="9"/>
      <c r="B1086" s="9"/>
      <c r="C1086" s="9"/>
      <c r="D1086" s="9"/>
      <c r="E1086" s="9"/>
      <c r="F1086" s="9"/>
      <c r="G1086" s="9"/>
      <c r="H1086" s="9"/>
      <c r="I1086" s="9"/>
      <c r="J1086" s="9"/>
      <c r="K1086" s="9"/>
      <c r="L1086" s="9"/>
      <c r="M1086" s="9"/>
      <c r="N1086" s="9"/>
      <c r="O1086" s="9"/>
    </row>
    <row r="1087" spans="1:15" x14ac:dyDescent="0.2">
      <c r="A1087" s="9"/>
      <c r="B1087" s="9"/>
      <c r="C1087" s="9"/>
      <c r="D1087" s="9"/>
      <c r="E1087" s="9"/>
      <c r="F1087" s="9"/>
      <c r="G1087" s="9"/>
      <c r="H1087" s="9"/>
      <c r="I1087" s="9"/>
      <c r="J1087" s="9"/>
      <c r="K1087" s="9"/>
      <c r="L1087" s="9"/>
      <c r="M1087" s="9"/>
      <c r="N1087" s="9"/>
      <c r="O1087" s="9"/>
    </row>
    <row r="1088" spans="1:15" x14ac:dyDescent="0.2">
      <c r="A1088" s="9"/>
      <c r="B1088" s="9"/>
      <c r="C1088" s="9"/>
      <c r="D1088" s="9"/>
      <c r="E1088" s="9"/>
      <c r="F1088" s="9"/>
      <c r="G1088" s="9"/>
      <c r="H1088" s="9"/>
      <c r="I1088" s="9"/>
      <c r="J1088" s="9"/>
      <c r="K1088" s="9"/>
      <c r="L1088" s="9"/>
      <c r="M1088" s="9"/>
      <c r="N1088" s="9"/>
      <c r="O1088" s="9"/>
    </row>
    <row r="1089" spans="1:15" x14ac:dyDescent="0.2">
      <c r="A1089" s="9"/>
      <c r="B1089" s="9"/>
      <c r="C1089" s="9"/>
      <c r="D1089" s="9"/>
      <c r="E1089" s="9"/>
      <c r="F1089" s="9"/>
      <c r="G1089" s="9"/>
      <c r="H1089" s="9"/>
      <c r="I1089" s="9"/>
      <c r="J1089" s="9"/>
      <c r="K1089" s="9"/>
      <c r="L1089" s="9"/>
      <c r="M1089" s="9"/>
      <c r="N1089" s="9"/>
      <c r="O1089" s="9"/>
    </row>
    <row r="1090" spans="1:15" x14ac:dyDescent="0.2">
      <c r="A1090" s="9"/>
      <c r="B1090" s="9"/>
      <c r="C1090" s="9"/>
      <c r="D1090" s="9"/>
      <c r="E1090" s="9"/>
      <c r="F1090" s="9"/>
      <c r="G1090" s="9"/>
      <c r="H1090" s="9"/>
      <c r="I1090" s="9"/>
      <c r="J1090" s="9"/>
      <c r="K1090" s="9"/>
      <c r="L1090" s="9"/>
      <c r="M1090" s="9"/>
      <c r="N1090" s="9"/>
      <c r="O1090" s="9"/>
    </row>
    <row r="1091" spans="1:15" x14ac:dyDescent="0.2">
      <c r="A1091" s="9"/>
      <c r="B1091" s="9"/>
      <c r="C1091" s="9"/>
      <c r="D1091" s="9"/>
      <c r="E1091" s="9"/>
      <c r="F1091" s="9"/>
      <c r="G1091" s="9"/>
      <c r="H1091" s="9"/>
      <c r="I1091" s="9"/>
      <c r="J1091" s="9"/>
      <c r="K1091" s="9"/>
      <c r="L1091" s="9"/>
      <c r="M1091" s="9"/>
      <c r="N1091" s="9"/>
      <c r="O1091" s="9"/>
    </row>
    <row r="1092" spans="1:15" x14ac:dyDescent="0.2">
      <c r="A1092" s="9"/>
      <c r="B1092" s="9"/>
      <c r="C1092" s="9"/>
      <c r="D1092" s="9"/>
      <c r="E1092" s="9"/>
      <c r="F1092" s="9"/>
      <c r="G1092" s="9"/>
      <c r="H1092" s="9"/>
      <c r="I1092" s="9"/>
      <c r="J1092" s="9"/>
      <c r="K1092" s="9"/>
      <c r="L1092" s="9"/>
      <c r="M1092" s="9"/>
      <c r="N1092" s="9"/>
      <c r="O1092" s="9"/>
    </row>
    <row r="1093" spans="1:15" x14ac:dyDescent="0.2">
      <c r="A1093" s="9"/>
      <c r="B1093" s="9"/>
      <c r="C1093" s="9"/>
      <c r="D1093" s="9"/>
      <c r="E1093" s="9"/>
      <c r="F1093" s="9"/>
      <c r="G1093" s="9"/>
      <c r="H1093" s="9"/>
      <c r="I1093" s="9"/>
      <c r="J1093" s="9"/>
      <c r="K1093" s="9"/>
      <c r="L1093" s="9"/>
      <c r="M1093" s="9"/>
      <c r="N1093" s="9"/>
      <c r="O1093" s="9"/>
    </row>
    <row r="1094" spans="1:15" x14ac:dyDescent="0.2">
      <c r="A1094" s="9"/>
      <c r="B1094" s="9"/>
      <c r="C1094" s="9"/>
      <c r="D1094" s="9"/>
      <c r="E1094" s="9"/>
      <c r="F1094" s="9"/>
      <c r="G1094" s="9"/>
      <c r="H1094" s="9"/>
      <c r="I1094" s="9"/>
      <c r="J1094" s="9"/>
      <c r="K1094" s="9"/>
      <c r="L1094" s="9"/>
      <c r="M1094" s="9"/>
      <c r="N1094" s="9"/>
      <c r="O1094" s="9"/>
    </row>
    <row r="1095" spans="1:15" x14ac:dyDescent="0.2">
      <c r="A1095" s="9"/>
      <c r="B1095" s="9"/>
      <c r="C1095" s="9"/>
      <c r="D1095" s="9"/>
      <c r="E1095" s="9"/>
      <c r="F1095" s="9"/>
      <c r="G1095" s="9"/>
      <c r="H1095" s="9"/>
      <c r="I1095" s="9"/>
      <c r="J1095" s="9"/>
      <c r="K1095" s="9"/>
      <c r="L1095" s="9"/>
      <c r="M1095" s="9"/>
      <c r="N1095" s="9"/>
      <c r="O1095" s="9"/>
    </row>
    <row r="1096" spans="1:15" x14ac:dyDescent="0.2">
      <c r="A1096" s="9"/>
      <c r="B1096" s="9"/>
      <c r="C1096" s="9"/>
      <c r="D1096" s="9"/>
      <c r="E1096" s="9"/>
      <c r="F1096" s="9"/>
      <c r="G1096" s="9"/>
      <c r="H1096" s="9"/>
      <c r="I1096" s="9"/>
      <c r="J1096" s="9"/>
      <c r="K1096" s="9"/>
      <c r="L1096" s="9"/>
      <c r="M1096" s="9"/>
      <c r="N1096" s="9"/>
      <c r="O1096" s="9"/>
    </row>
    <row r="1097" spans="1:15" x14ac:dyDescent="0.2">
      <c r="A1097" s="9"/>
      <c r="B1097" s="9"/>
      <c r="C1097" s="9"/>
      <c r="D1097" s="9"/>
      <c r="E1097" s="9"/>
      <c r="F1097" s="9"/>
      <c r="G1097" s="9"/>
      <c r="H1097" s="9"/>
      <c r="I1097" s="9"/>
      <c r="J1097" s="9"/>
      <c r="K1097" s="9"/>
      <c r="L1097" s="9"/>
      <c r="M1097" s="9"/>
      <c r="N1097" s="9"/>
      <c r="O1097" s="9"/>
    </row>
    <row r="1098" spans="1:15" x14ac:dyDescent="0.2">
      <c r="A1098" s="9"/>
      <c r="B1098" s="9"/>
      <c r="C1098" s="9"/>
      <c r="D1098" s="9"/>
      <c r="E1098" s="9"/>
      <c r="F1098" s="9"/>
      <c r="G1098" s="9"/>
      <c r="H1098" s="9"/>
      <c r="I1098" s="9"/>
      <c r="J1098" s="9"/>
      <c r="K1098" s="9"/>
      <c r="L1098" s="9"/>
      <c r="M1098" s="9"/>
      <c r="N1098" s="9"/>
      <c r="O1098" s="9"/>
    </row>
    <row r="1099" spans="1:15" x14ac:dyDescent="0.2">
      <c r="A1099" s="9"/>
      <c r="B1099" s="9"/>
      <c r="C1099" s="9"/>
      <c r="D1099" s="9"/>
      <c r="E1099" s="9"/>
      <c r="F1099" s="9"/>
      <c r="G1099" s="9"/>
      <c r="H1099" s="9"/>
      <c r="I1099" s="9"/>
      <c r="J1099" s="9"/>
      <c r="K1099" s="9"/>
      <c r="L1099" s="9"/>
      <c r="M1099" s="9"/>
      <c r="N1099" s="9"/>
      <c r="O1099" s="9"/>
    </row>
    <row r="1100" spans="1:15" x14ac:dyDescent="0.2">
      <c r="A1100" s="9"/>
      <c r="B1100" s="9"/>
      <c r="C1100" s="9"/>
      <c r="D1100" s="9"/>
      <c r="E1100" s="9"/>
      <c r="F1100" s="9"/>
      <c r="G1100" s="9"/>
      <c r="H1100" s="9"/>
      <c r="I1100" s="9"/>
      <c r="J1100" s="9"/>
      <c r="K1100" s="9"/>
      <c r="L1100" s="9"/>
      <c r="M1100" s="9"/>
      <c r="N1100" s="9"/>
      <c r="O1100" s="9"/>
    </row>
    <row r="1101" spans="1:15" x14ac:dyDescent="0.2">
      <c r="A1101" s="9"/>
      <c r="B1101" s="9"/>
      <c r="C1101" s="9"/>
      <c r="D1101" s="9"/>
      <c r="E1101" s="9"/>
      <c r="F1101" s="9"/>
      <c r="G1101" s="9"/>
      <c r="H1101" s="9"/>
      <c r="I1101" s="9"/>
      <c r="J1101" s="9"/>
      <c r="K1101" s="9"/>
      <c r="L1101" s="9"/>
      <c r="M1101" s="9"/>
      <c r="N1101" s="9"/>
      <c r="O1101" s="9"/>
    </row>
    <row r="1102" spans="1:15" x14ac:dyDescent="0.2">
      <c r="A1102" s="9"/>
      <c r="B1102" s="9"/>
      <c r="C1102" s="9"/>
      <c r="D1102" s="9"/>
      <c r="E1102" s="9"/>
      <c r="F1102" s="9"/>
      <c r="G1102" s="9"/>
      <c r="H1102" s="9"/>
      <c r="I1102" s="9"/>
      <c r="J1102" s="9"/>
      <c r="K1102" s="9"/>
      <c r="L1102" s="9"/>
      <c r="M1102" s="9"/>
      <c r="N1102" s="9"/>
      <c r="O1102" s="9"/>
    </row>
    <row r="1103" spans="1:15" x14ac:dyDescent="0.2">
      <c r="A1103" s="9"/>
      <c r="B1103" s="9"/>
      <c r="C1103" s="9"/>
      <c r="D1103" s="9"/>
      <c r="E1103" s="9"/>
      <c r="F1103" s="9"/>
      <c r="G1103" s="9"/>
      <c r="H1103" s="9"/>
      <c r="I1103" s="9"/>
      <c r="J1103" s="9"/>
      <c r="K1103" s="9"/>
      <c r="L1103" s="9"/>
      <c r="M1103" s="9"/>
      <c r="N1103" s="9"/>
      <c r="O1103" s="9"/>
    </row>
    <row r="1104" spans="1:15" x14ac:dyDescent="0.2">
      <c r="A1104" s="9"/>
      <c r="B1104" s="9"/>
      <c r="C1104" s="9"/>
      <c r="D1104" s="9"/>
      <c r="E1104" s="9"/>
      <c r="F1104" s="9"/>
      <c r="G1104" s="9"/>
      <c r="H1104" s="9"/>
      <c r="I1104" s="9"/>
      <c r="J1104" s="9"/>
      <c r="K1104" s="9"/>
      <c r="L1104" s="9"/>
      <c r="M1104" s="9"/>
      <c r="N1104" s="9"/>
      <c r="O1104" s="9"/>
    </row>
    <row r="1105" spans="1:15" x14ac:dyDescent="0.2">
      <c r="A1105" s="9"/>
      <c r="B1105" s="9"/>
      <c r="C1105" s="9"/>
      <c r="D1105" s="9"/>
      <c r="E1105" s="9"/>
      <c r="F1105" s="9"/>
      <c r="G1105" s="9"/>
      <c r="H1105" s="9"/>
      <c r="I1105" s="9"/>
      <c r="J1105" s="9"/>
      <c r="K1105" s="9"/>
      <c r="L1105" s="9"/>
      <c r="M1105" s="9"/>
      <c r="N1105" s="9"/>
      <c r="O1105" s="9"/>
    </row>
    <row r="1106" spans="1:15" x14ac:dyDescent="0.2">
      <c r="A1106" s="9"/>
      <c r="B1106" s="9"/>
      <c r="C1106" s="9"/>
      <c r="D1106" s="9"/>
      <c r="E1106" s="9"/>
      <c r="F1106" s="9"/>
      <c r="G1106" s="9"/>
      <c r="H1106" s="9"/>
      <c r="I1106" s="9"/>
      <c r="J1106" s="9"/>
      <c r="K1106" s="9"/>
      <c r="L1106" s="9"/>
      <c r="M1106" s="9"/>
      <c r="N1106" s="9"/>
      <c r="O1106" s="9"/>
    </row>
    <row r="1107" spans="1:15" x14ac:dyDescent="0.2">
      <c r="A1107" s="9"/>
      <c r="B1107" s="9"/>
      <c r="C1107" s="9"/>
      <c r="D1107" s="9"/>
      <c r="E1107" s="9"/>
      <c r="F1107" s="9"/>
      <c r="G1107" s="9"/>
      <c r="H1107" s="9"/>
      <c r="I1107" s="9"/>
      <c r="J1107" s="9"/>
      <c r="K1107" s="9"/>
      <c r="L1107" s="9"/>
      <c r="M1107" s="9"/>
      <c r="N1107" s="9"/>
      <c r="O1107" s="9"/>
    </row>
    <row r="1108" spans="1:15" x14ac:dyDescent="0.2">
      <c r="A1108" s="9"/>
      <c r="B1108" s="9"/>
      <c r="C1108" s="9"/>
      <c r="D1108" s="9"/>
      <c r="E1108" s="9"/>
      <c r="F1108" s="9"/>
      <c r="G1108" s="9"/>
      <c r="H1108" s="9"/>
      <c r="I1108" s="9"/>
      <c r="J1108" s="9"/>
      <c r="K1108" s="9"/>
      <c r="L1108" s="9"/>
      <c r="M1108" s="9"/>
      <c r="N1108" s="9"/>
      <c r="O1108" s="9"/>
    </row>
    <row r="1109" spans="1:15" x14ac:dyDescent="0.2">
      <c r="A1109" s="9"/>
      <c r="B1109" s="9"/>
      <c r="C1109" s="9"/>
      <c r="D1109" s="9"/>
      <c r="E1109" s="9"/>
      <c r="F1109" s="9"/>
      <c r="G1109" s="9"/>
      <c r="H1109" s="9"/>
      <c r="I1109" s="9"/>
      <c r="J1109" s="9"/>
      <c r="K1109" s="9"/>
      <c r="L1109" s="9"/>
      <c r="M1109" s="9"/>
      <c r="N1109" s="9"/>
      <c r="O1109" s="9"/>
    </row>
    <row r="1110" spans="1:15" x14ac:dyDescent="0.2">
      <c r="A1110" s="9"/>
      <c r="B1110" s="9"/>
      <c r="C1110" s="9"/>
      <c r="D1110" s="9"/>
      <c r="E1110" s="9"/>
      <c r="F1110" s="9"/>
      <c r="G1110" s="9"/>
      <c r="H1110" s="9"/>
      <c r="I1110" s="9"/>
      <c r="J1110" s="9"/>
      <c r="K1110" s="9"/>
      <c r="L1110" s="9"/>
      <c r="M1110" s="9"/>
      <c r="N1110" s="9"/>
      <c r="O1110" s="9"/>
    </row>
    <row r="1111" spans="1:15" x14ac:dyDescent="0.2">
      <c r="A1111" s="9"/>
      <c r="B1111" s="9"/>
      <c r="C1111" s="9"/>
      <c r="D1111" s="9"/>
      <c r="E1111" s="9"/>
      <c r="F1111" s="9"/>
      <c r="G1111" s="9"/>
      <c r="H1111" s="9"/>
      <c r="I1111" s="9"/>
      <c r="J1111" s="9"/>
      <c r="K1111" s="9"/>
      <c r="L1111" s="9"/>
      <c r="M1111" s="9"/>
      <c r="N1111" s="9"/>
      <c r="O1111" s="9"/>
    </row>
    <row r="1112" spans="1:15" x14ac:dyDescent="0.2">
      <c r="A1112" s="9"/>
      <c r="B1112" s="9"/>
      <c r="C1112" s="9"/>
      <c r="D1112" s="9"/>
      <c r="E1112" s="9"/>
      <c r="F1112" s="9"/>
      <c r="G1112" s="9"/>
      <c r="H1112" s="9"/>
      <c r="I1112" s="9"/>
      <c r="J1112" s="9"/>
      <c r="K1112" s="9"/>
      <c r="L1112" s="9"/>
      <c r="M1112" s="9"/>
      <c r="N1112" s="9"/>
      <c r="O1112" s="9"/>
    </row>
    <row r="1113" spans="1:15" x14ac:dyDescent="0.2">
      <c r="A1113" s="9"/>
      <c r="B1113" s="9"/>
      <c r="C1113" s="9"/>
      <c r="D1113" s="9"/>
      <c r="E1113" s="9"/>
      <c r="F1113" s="9"/>
      <c r="G1113" s="9"/>
      <c r="H1113" s="9"/>
      <c r="I1113" s="9"/>
      <c r="J1113" s="9"/>
      <c r="K1113" s="9"/>
      <c r="L1113" s="9"/>
      <c r="M1113" s="9"/>
      <c r="N1113" s="9"/>
      <c r="O1113" s="9"/>
    </row>
    <row r="1114" spans="1:15" x14ac:dyDescent="0.2">
      <c r="A1114" s="9"/>
      <c r="B1114" s="9"/>
      <c r="C1114" s="9"/>
      <c r="D1114" s="9"/>
      <c r="E1114" s="9"/>
      <c r="F1114" s="9"/>
      <c r="G1114" s="9"/>
      <c r="H1114" s="9"/>
      <c r="I1114" s="9"/>
      <c r="J1114" s="9"/>
      <c r="K1114" s="9"/>
      <c r="L1114" s="9"/>
      <c r="M1114" s="9"/>
      <c r="N1114" s="9"/>
      <c r="O1114" s="9"/>
    </row>
    <row r="1115" spans="1:15" x14ac:dyDescent="0.2">
      <c r="A1115" s="9"/>
      <c r="B1115" s="9"/>
      <c r="C1115" s="9"/>
      <c r="D1115" s="9"/>
      <c r="E1115" s="9"/>
      <c r="F1115" s="9"/>
      <c r="G1115" s="9"/>
      <c r="H1115" s="9"/>
      <c r="I1115" s="9"/>
      <c r="J1115" s="9"/>
      <c r="K1115" s="9"/>
      <c r="L1115" s="9"/>
      <c r="M1115" s="9"/>
      <c r="N1115" s="9"/>
      <c r="O1115" s="9"/>
    </row>
    <row r="1116" spans="1:15" x14ac:dyDescent="0.2">
      <c r="A1116" s="88"/>
      <c r="B1116" s="88"/>
      <c r="C1116" s="88"/>
      <c r="D1116" s="88"/>
      <c r="E1116" s="88"/>
      <c r="F1116" s="88"/>
      <c r="G1116" s="88"/>
      <c r="H1116" s="88"/>
      <c r="I1116" s="88"/>
      <c r="J1116" s="88"/>
      <c r="K1116" s="88"/>
      <c r="L1116" s="88"/>
      <c r="M1116" s="88"/>
      <c r="N1116" s="88"/>
      <c r="O1116" s="88"/>
    </row>
    <row r="1117" spans="1:15" x14ac:dyDescent="0.2">
      <c r="A1117" s="88"/>
      <c r="B1117" s="89" t="s">
        <v>173</v>
      </c>
      <c r="C1117" s="88"/>
      <c r="D1117" s="88"/>
      <c r="E1117" s="88"/>
      <c r="F1117" s="88"/>
      <c r="G1117" s="88"/>
      <c r="H1117" s="88"/>
      <c r="I1117" s="88"/>
      <c r="J1117" s="88"/>
      <c r="K1117" s="88"/>
      <c r="L1117" s="88"/>
      <c r="M1117" s="88"/>
      <c r="N1117" s="88"/>
      <c r="O1117" s="88"/>
    </row>
    <row r="1118" spans="1:15" x14ac:dyDescent="0.2">
      <c r="A1118" s="88"/>
      <c r="B1118" s="88"/>
      <c r="C1118" s="88"/>
      <c r="D1118" s="88"/>
      <c r="E1118" s="88"/>
      <c r="F1118" s="88"/>
      <c r="G1118" s="88"/>
      <c r="H1118" s="88"/>
      <c r="I1118" s="88"/>
      <c r="J1118" s="88"/>
      <c r="K1118" s="88"/>
      <c r="L1118" s="88"/>
      <c r="M1118" s="88"/>
      <c r="N1118" s="88"/>
      <c r="O1118" s="88"/>
    </row>
    <row r="1119" spans="1:15" x14ac:dyDescent="0.2">
      <c r="A1119" s="88"/>
      <c r="B1119" s="88" t="s">
        <v>175</v>
      </c>
      <c r="C1119" s="88"/>
      <c r="D1119" s="88"/>
      <c r="E1119" s="88"/>
      <c r="F1119" s="88"/>
      <c r="G1119" s="88"/>
      <c r="H1119" s="88"/>
      <c r="I1119" s="88"/>
      <c r="J1119" s="88"/>
      <c r="K1119" s="88"/>
      <c r="L1119" s="88"/>
      <c r="M1119" s="88"/>
      <c r="N1119" s="88"/>
      <c r="O1119" s="88"/>
    </row>
    <row r="1120" spans="1:15" x14ac:dyDescent="0.2">
      <c r="A1120" s="88"/>
      <c r="B1120" s="88" t="s">
        <v>176</v>
      </c>
      <c r="C1120" s="88"/>
      <c r="D1120" s="88"/>
      <c r="E1120" s="88"/>
      <c r="F1120" s="88"/>
      <c r="G1120" s="88"/>
      <c r="H1120" s="88"/>
      <c r="I1120" s="88"/>
      <c r="J1120" s="88"/>
      <c r="K1120" s="88"/>
      <c r="L1120" s="88"/>
      <c r="M1120" s="88"/>
      <c r="N1120" s="88"/>
      <c r="O1120" s="88"/>
    </row>
    <row r="1121" spans="1:15" x14ac:dyDescent="0.2">
      <c r="A1121" s="88"/>
      <c r="B1121" s="88" t="s">
        <v>219</v>
      </c>
      <c r="C1121" s="88"/>
      <c r="D1121" s="88"/>
      <c r="E1121" s="88"/>
      <c r="F1121" s="88"/>
      <c r="G1121" s="88"/>
      <c r="H1121" s="88"/>
      <c r="I1121" s="88"/>
      <c r="J1121" s="88"/>
      <c r="K1121" s="88"/>
      <c r="L1121" s="88"/>
      <c r="M1121" s="88"/>
      <c r="N1121" s="88"/>
      <c r="O1121" s="88"/>
    </row>
    <row r="1122" spans="1:15" x14ac:dyDescent="0.2">
      <c r="A1122" s="88"/>
      <c r="B1122" s="88"/>
      <c r="C1122" s="88"/>
      <c r="D1122" s="88"/>
      <c r="E1122" s="88"/>
      <c r="F1122" s="88"/>
      <c r="G1122" s="88"/>
      <c r="H1122" s="88"/>
      <c r="I1122" s="88"/>
      <c r="J1122" s="88"/>
      <c r="K1122" s="88"/>
      <c r="L1122" s="88"/>
      <c r="M1122" s="88"/>
      <c r="N1122" s="88"/>
      <c r="O1122" s="88"/>
    </row>
    <row r="1123" spans="1:15" x14ac:dyDescent="0.2">
      <c r="A1123" s="88"/>
      <c r="B1123" s="88"/>
      <c r="C1123" s="88"/>
      <c r="D1123" s="88"/>
      <c r="E1123" s="88"/>
      <c r="F1123" s="88"/>
      <c r="G1123" s="88"/>
      <c r="H1123" s="88"/>
      <c r="I1123" s="88"/>
      <c r="J1123" s="88"/>
      <c r="K1123" s="88"/>
      <c r="L1123" s="88"/>
      <c r="M1123" s="88"/>
      <c r="N1123" s="88"/>
      <c r="O1123" s="88"/>
    </row>
    <row r="1124" spans="1:15" x14ac:dyDescent="0.2">
      <c r="A1124" s="88"/>
      <c r="B1124" s="88"/>
      <c r="C1124" s="88"/>
      <c r="D1124" s="88"/>
      <c r="E1124" s="88"/>
      <c r="F1124" s="88"/>
      <c r="G1124" s="88"/>
      <c r="H1124" s="88"/>
      <c r="I1124" s="88"/>
      <c r="J1124" s="88"/>
      <c r="K1124" s="88"/>
      <c r="L1124" s="88"/>
      <c r="M1124" s="88"/>
      <c r="N1124" s="88"/>
      <c r="O1124" s="88"/>
    </row>
    <row r="1125" spans="1:15" x14ac:dyDescent="0.2">
      <c r="A1125" s="88"/>
      <c r="B1125" s="88"/>
      <c r="C1125" s="88"/>
      <c r="D1125" s="88"/>
      <c r="E1125" s="88"/>
      <c r="F1125" s="88"/>
      <c r="G1125" s="88"/>
      <c r="H1125" s="88"/>
      <c r="I1125" s="88"/>
      <c r="J1125" s="88"/>
      <c r="K1125" s="88"/>
      <c r="L1125" s="88"/>
      <c r="M1125" s="88"/>
      <c r="N1125" s="88"/>
      <c r="O1125" s="88"/>
    </row>
    <row r="1126" spans="1:15" x14ac:dyDescent="0.2">
      <c r="A1126" s="88"/>
      <c r="B1126" s="88"/>
      <c r="C1126" s="88"/>
      <c r="D1126" s="88"/>
      <c r="E1126" s="88"/>
      <c r="F1126" s="88"/>
      <c r="G1126" s="88"/>
      <c r="H1126" s="88"/>
      <c r="I1126" s="88"/>
      <c r="J1126" s="88"/>
      <c r="K1126" s="88"/>
      <c r="L1126" s="88"/>
      <c r="M1126" s="88"/>
      <c r="N1126" s="88"/>
      <c r="O1126" s="88"/>
    </row>
    <row r="1127" spans="1:15" x14ac:dyDescent="0.2">
      <c r="A1127" s="88"/>
      <c r="B1127" s="88"/>
      <c r="C1127" s="88"/>
      <c r="D1127" s="88"/>
      <c r="E1127" s="88"/>
      <c r="F1127" s="88"/>
      <c r="G1127" s="88"/>
      <c r="H1127" s="88"/>
      <c r="I1127" s="88"/>
      <c r="J1127" s="88"/>
      <c r="K1127" s="88"/>
      <c r="L1127" s="88"/>
      <c r="M1127" s="88"/>
      <c r="N1127" s="88"/>
      <c r="O1127" s="88"/>
    </row>
    <row r="1128" spans="1:15" x14ac:dyDescent="0.2">
      <c r="A1128" s="88"/>
      <c r="B1128" s="88"/>
      <c r="C1128" s="88"/>
      <c r="D1128" s="88"/>
      <c r="E1128" s="88"/>
      <c r="F1128" s="88"/>
      <c r="G1128" s="88"/>
      <c r="H1128" s="88"/>
      <c r="I1128" s="88"/>
      <c r="J1128" s="88"/>
      <c r="K1128" s="88"/>
      <c r="L1128" s="88"/>
      <c r="M1128" s="88"/>
      <c r="N1128" s="88"/>
      <c r="O1128" s="88"/>
    </row>
    <row r="1129" spans="1:15" x14ac:dyDescent="0.2">
      <c r="A1129" s="88"/>
      <c r="B1129" s="88"/>
      <c r="C1129" s="88"/>
      <c r="D1129" s="88"/>
      <c r="E1129" s="88"/>
      <c r="F1129" s="88"/>
      <c r="G1129" s="88"/>
      <c r="H1129" s="88"/>
      <c r="I1129" s="88"/>
      <c r="J1129" s="88"/>
      <c r="K1129" s="88"/>
      <c r="L1129" s="88"/>
      <c r="M1129" s="88"/>
      <c r="N1129" s="88"/>
      <c r="O1129" s="88"/>
    </row>
    <row r="1130" spans="1:15" x14ac:dyDescent="0.2">
      <c r="A1130" s="88"/>
      <c r="B1130" s="88"/>
      <c r="C1130" s="88"/>
      <c r="D1130" s="88"/>
      <c r="E1130" s="88"/>
      <c r="F1130" s="88"/>
      <c r="G1130" s="88"/>
      <c r="H1130" s="88"/>
      <c r="I1130" s="88"/>
      <c r="J1130" s="88"/>
      <c r="K1130" s="88"/>
      <c r="L1130" s="88"/>
      <c r="M1130" s="88"/>
      <c r="N1130" s="88"/>
      <c r="O1130" s="88"/>
    </row>
    <row r="1131" spans="1:15" x14ac:dyDescent="0.2">
      <c r="A1131" s="88"/>
      <c r="B1131" s="88"/>
      <c r="C1131" s="88"/>
      <c r="D1131" s="88"/>
      <c r="E1131" s="88"/>
      <c r="F1131" s="88"/>
      <c r="G1131" s="88"/>
      <c r="H1131" s="88"/>
      <c r="I1131" s="88"/>
      <c r="J1131" s="88"/>
      <c r="K1131" s="88"/>
      <c r="L1131" s="88"/>
      <c r="M1131" s="88"/>
      <c r="N1131" s="88"/>
      <c r="O1131" s="88"/>
    </row>
    <row r="1132" spans="1:15" x14ac:dyDescent="0.2">
      <c r="A1132" s="88"/>
      <c r="B1132" s="88"/>
      <c r="C1132" s="88"/>
      <c r="D1132" s="88"/>
      <c r="E1132" s="88"/>
      <c r="F1132" s="88"/>
      <c r="G1132" s="88"/>
      <c r="H1132" s="88"/>
      <c r="I1132" s="88"/>
      <c r="J1132" s="88"/>
      <c r="K1132" s="88"/>
      <c r="L1132" s="88"/>
      <c r="M1132" s="88"/>
      <c r="N1132" s="88"/>
      <c r="O1132" s="88"/>
    </row>
    <row r="1133" spans="1:15" x14ac:dyDescent="0.2">
      <c r="A1133" s="88"/>
      <c r="B1133" s="88"/>
      <c r="C1133" s="88"/>
      <c r="D1133" s="88"/>
      <c r="E1133" s="88"/>
      <c r="F1133" s="88"/>
      <c r="G1133" s="88"/>
      <c r="H1133" s="88"/>
      <c r="I1133" s="88"/>
      <c r="J1133" s="88"/>
      <c r="K1133" s="88"/>
      <c r="L1133" s="88"/>
      <c r="M1133" s="88"/>
      <c r="N1133" s="88"/>
      <c r="O1133" s="88"/>
    </row>
    <row r="1134" spans="1:15" x14ac:dyDescent="0.2">
      <c r="A1134" s="88"/>
      <c r="B1134" s="88"/>
      <c r="C1134" s="88"/>
      <c r="D1134" s="88"/>
      <c r="E1134" s="88"/>
      <c r="F1134" s="88"/>
      <c r="G1134" s="88"/>
      <c r="H1134" s="88"/>
      <c r="I1134" s="88"/>
      <c r="J1134" s="88"/>
      <c r="K1134" s="88"/>
      <c r="L1134" s="88"/>
      <c r="M1134" s="88"/>
      <c r="N1134" s="88"/>
      <c r="O1134" s="88"/>
    </row>
    <row r="1135" spans="1:15" x14ac:dyDescent="0.2">
      <c r="A1135" s="88"/>
      <c r="B1135" s="88"/>
      <c r="C1135" s="88"/>
      <c r="D1135" s="88"/>
      <c r="E1135" s="88"/>
      <c r="F1135" s="88"/>
      <c r="G1135" s="88"/>
      <c r="H1135" s="88"/>
      <c r="I1135" s="88"/>
      <c r="J1135" s="88"/>
      <c r="K1135" s="88"/>
      <c r="L1135" s="88"/>
      <c r="M1135" s="88"/>
      <c r="N1135" s="88"/>
      <c r="O1135" s="88"/>
    </row>
    <row r="1136" spans="1:15" x14ac:dyDescent="0.2">
      <c r="A1136" s="88"/>
      <c r="B1136" s="88"/>
      <c r="C1136" s="88"/>
      <c r="D1136" s="88"/>
      <c r="E1136" s="88"/>
      <c r="F1136" s="88"/>
      <c r="G1136" s="88"/>
      <c r="H1136" s="88"/>
      <c r="I1136" s="88"/>
      <c r="J1136" s="88"/>
      <c r="K1136" s="88"/>
      <c r="L1136" s="88"/>
      <c r="M1136" s="88"/>
      <c r="N1136" s="88"/>
      <c r="O1136" s="88"/>
    </row>
    <row r="1137" spans="1:15" x14ac:dyDescent="0.2">
      <c r="A1137" s="88"/>
      <c r="B1137" s="88"/>
      <c r="C1137" s="88"/>
      <c r="D1137" s="88"/>
      <c r="E1137" s="88"/>
      <c r="F1137" s="88"/>
      <c r="G1137" s="88"/>
      <c r="H1137" s="88"/>
      <c r="I1137" s="88"/>
      <c r="J1137" s="88"/>
      <c r="K1137" s="88"/>
      <c r="L1137" s="88"/>
      <c r="M1137" s="88"/>
      <c r="N1137" s="88"/>
      <c r="O1137" s="88"/>
    </row>
    <row r="1138" spans="1:15" x14ac:dyDescent="0.2">
      <c r="A1138" s="88"/>
      <c r="B1138" s="88"/>
      <c r="C1138" s="88"/>
      <c r="D1138" s="88"/>
      <c r="E1138" s="88"/>
      <c r="F1138" s="88"/>
      <c r="G1138" s="88"/>
      <c r="H1138" s="88"/>
      <c r="I1138" s="88"/>
      <c r="J1138" s="88"/>
      <c r="K1138" s="88"/>
      <c r="L1138" s="88"/>
      <c r="M1138" s="88"/>
      <c r="N1138" s="88"/>
      <c r="O1138" s="88"/>
    </row>
    <row r="1139" spans="1:15" x14ac:dyDescent="0.2">
      <c r="A1139" s="88"/>
      <c r="B1139" s="88"/>
      <c r="C1139" s="88"/>
      <c r="D1139" s="88"/>
      <c r="E1139" s="88"/>
      <c r="F1139" s="88"/>
      <c r="G1139" s="88"/>
      <c r="H1139" s="88"/>
      <c r="I1139" s="88"/>
      <c r="J1139" s="88"/>
      <c r="K1139" s="88"/>
      <c r="L1139" s="88"/>
      <c r="M1139" s="88"/>
      <c r="N1139" s="88"/>
      <c r="O1139" s="88"/>
    </row>
    <row r="1140" spans="1:15" x14ac:dyDescent="0.2">
      <c r="A1140" s="88"/>
      <c r="B1140" s="88"/>
      <c r="C1140" s="88"/>
      <c r="D1140" s="88"/>
      <c r="E1140" s="88"/>
      <c r="F1140" s="88"/>
      <c r="G1140" s="88"/>
      <c r="H1140" s="88"/>
      <c r="I1140" s="88"/>
      <c r="J1140" s="88"/>
      <c r="K1140" s="88"/>
      <c r="L1140" s="88"/>
      <c r="M1140" s="88"/>
      <c r="N1140" s="88"/>
      <c r="O1140" s="88"/>
    </row>
    <row r="1141" spans="1:15" x14ac:dyDescent="0.2">
      <c r="A1141" s="88"/>
      <c r="B1141" s="88"/>
      <c r="C1141" s="88"/>
      <c r="D1141" s="88"/>
      <c r="E1141" s="88"/>
      <c r="F1141" s="88"/>
      <c r="G1141" s="88"/>
      <c r="H1141" s="88"/>
      <c r="I1141" s="88"/>
      <c r="J1141" s="88"/>
      <c r="K1141" s="88"/>
      <c r="L1141" s="88"/>
      <c r="M1141" s="88"/>
      <c r="N1141" s="88"/>
      <c r="O1141" s="88"/>
    </row>
    <row r="1142" spans="1:15" x14ac:dyDescent="0.2">
      <c r="A1142" s="88"/>
      <c r="B1142" s="88"/>
      <c r="C1142" s="88"/>
      <c r="D1142" s="88"/>
      <c r="E1142" s="88"/>
      <c r="F1142" s="88"/>
      <c r="G1142" s="88"/>
      <c r="H1142" s="88"/>
      <c r="I1142" s="88"/>
      <c r="J1142" s="88"/>
      <c r="K1142" s="88"/>
      <c r="L1142" s="88"/>
      <c r="M1142" s="88"/>
      <c r="N1142" s="88"/>
      <c r="O1142" s="88"/>
    </row>
    <row r="1143" spans="1:15" x14ac:dyDescent="0.2">
      <c r="A1143" s="88"/>
      <c r="B1143" s="88"/>
      <c r="C1143" s="88"/>
      <c r="D1143" s="88"/>
      <c r="E1143" s="88"/>
      <c r="F1143" s="88"/>
      <c r="G1143" s="88"/>
      <c r="H1143" s="88"/>
      <c r="I1143" s="88"/>
      <c r="J1143" s="88"/>
      <c r="K1143" s="88"/>
      <c r="L1143" s="88"/>
      <c r="M1143" s="88"/>
      <c r="N1143" s="88"/>
      <c r="O1143" s="88"/>
    </row>
    <row r="1144" spans="1:15" x14ac:dyDescent="0.2">
      <c r="A1144" s="88"/>
      <c r="B1144" s="88"/>
      <c r="C1144" s="88"/>
      <c r="D1144" s="88"/>
      <c r="E1144" s="88"/>
      <c r="F1144" s="88"/>
      <c r="G1144" s="88"/>
      <c r="H1144" s="88"/>
      <c r="I1144" s="88"/>
      <c r="J1144" s="88"/>
      <c r="K1144" s="88"/>
      <c r="L1144" s="88"/>
      <c r="M1144" s="88"/>
      <c r="N1144" s="88"/>
      <c r="O1144" s="88"/>
    </row>
    <row r="1145" spans="1:15" x14ac:dyDescent="0.2">
      <c r="A1145" s="88"/>
      <c r="B1145" s="88"/>
      <c r="C1145" s="88"/>
      <c r="D1145" s="88"/>
      <c r="E1145" s="88"/>
      <c r="F1145" s="88"/>
      <c r="G1145" s="88"/>
      <c r="H1145" s="88"/>
      <c r="I1145" s="88"/>
      <c r="J1145" s="88"/>
      <c r="K1145" s="88"/>
      <c r="L1145" s="88"/>
      <c r="M1145" s="88"/>
      <c r="N1145" s="88"/>
      <c r="O1145" s="88"/>
    </row>
    <row r="1146" spans="1:15" x14ac:dyDescent="0.2">
      <c r="A1146" s="88"/>
      <c r="B1146" s="88"/>
      <c r="C1146" s="88"/>
      <c r="D1146" s="88"/>
      <c r="E1146" s="88"/>
      <c r="F1146" s="88"/>
      <c r="G1146" s="88"/>
      <c r="H1146" s="88"/>
      <c r="I1146" s="88"/>
      <c r="J1146" s="88"/>
      <c r="K1146" s="88"/>
      <c r="L1146" s="88"/>
      <c r="M1146" s="88"/>
      <c r="N1146" s="88"/>
      <c r="O1146" s="88"/>
    </row>
    <row r="1147" spans="1:15" x14ac:dyDescent="0.2">
      <c r="A1147" s="88"/>
      <c r="B1147" s="88"/>
      <c r="C1147" s="88"/>
      <c r="D1147" s="88"/>
      <c r="E1147" s="88"/>
      <c r="F1147" s="88"/>
      <c r="G1147" s="88"/>
      <c r="H1147" s="88"/>
      <c r="I1147" s="88"/>
      <c r="J1147" s="88"/>
      <c r="K1147" s="88"/>
      <c r="L1147" s="88"/>
      <c r="M1147" s="88"/>
      <c r="N1147" s="88"/>
      <c r="O1147" s="88"/>
    </row>
    <row r="1148" spans="1:15" x14ac:dyDescent="0.2">
      <c r="A1148" s="88"/>
      <c r="B1148" s="88"/>
      <c r="C1148" s="88"/>
      <c r="D1148" s="88"/>
      <c r="E1148" s="88"/>
      <c r="F1148" s="88"/>
      <c r="G1148" s="88"/>
      <c r="H1148" s="88"/>
      <c r="I1148" s="88"/>
      <c r="J1148" s="88"/>
      <c r="K1148" s="88"/>
      <c r="L1148" s="88"/>
      <c r="M1148" s="88"/>
      <c r="N1148" s="88"/>
      <c r="O1148" s="88"/>
    </row>
    <row r="1149" spans="1:15" x14ac:dyDescent="0.2">
      <c r="A1149" s="88"/>
      <c r="B1149" s="88"/>
      <c r="C1149" s="88"/>
      <c r="D1149" s="88"/>
      <c r="E1149" s="88"/>
      <c r="F1149" s="88"/>
      <c r="G1149" s="88"/>
      <c r="H1149" s="88"/>
      <c r="I1149" s="88"/>
      <c r="J1149" s="88"/>
      <c r="K1149" s="88"/>
      <c r="L1149" s="88"/>
      <c r="M1149" s="88"/>
      <c r="N1149" s="88"/>
      <c r="O1149" s="88"/>
    </row>
    <row r="1150" spans="1:15" x14ac:dyDescent="0.2">
      <c r="A1150" s="88"/>
      <c r="B1150" s="88"/>
      <c r="C1150" s="88"/>
      <c r="D1150" s="88"/>
      <c r="E1150" s="88"/>
      <c r="F1150" s="88"/>
      <c r="G1150" s="88"/>
      <c r="H1150" s="88"/>
      <c r="I1150" s="88"/>
      <c r="J1150" s="88"/>
      <c r="K1150" s="88"/>
      <c r="L1150" s="88"/>
      <c r="M1150" s="88"/>
      <c r="N1150" s="88"/>
      <c r="O1150" s="88"/>
    </row>
    <row r="1151" spans="1:15" x14ac:dyDescent="0.2">
      <c r="A1151" s="88"/>
      <c r="B1151" s="88"/>
      <c r="C1151" s="88"/>
      <c r="D1151" s="88"/>
      <c r="E1151" s="88"/>
      <c r="F1151" s="88"/>
      <c r="G1151" s="88"/>
      <c r="H1151" s="88"/>
      <c r="I1151" s="88"/>
      <c r="J1151" s="88"/>
      <c r="K1151" s="88"/>
      <c r="L1151" s="88"/>
      <c r="M1151" s="88"/>
      <c r="N1151" s="88"/>
      <c r="O1151" s="88"/>
    </row>
    <row r="1152" spans="1:15" x14ac:dyDescent="0.2">
      <c r="A1152" s="88"/>
      <c r="B1152" s="88"/>
      <c r="C1152" s="88"/>
      <c r="D1152" s="88"/>
      <c r="E1152" s="88"/>
      <c r="F1152" s="88"/>
      <c r="G1152" s="88"/>
      <c r="H1152" s="88"/>
      <c r="I1152" s="88"/>
      <c r="J1152" s="88"/>
      <c r="K1152" s="88"/>
      <c r="L1152" s="88"/>
      <c r="M1152" s="88"/>
      <c r="N1152" s="88"/>
      <c r="O1152" s="88"/>
    </row>
    <row r="1153" spans="1:15" x14ac:dyDescent="0.2">
      <c r="A1153" s="88"/>
      <c r="B1153" s="88"/>
      <c r="C1153" s="88"/>
      <c r="D1153" s="88"/>
      <c r="E1153" s="88"/>
      <c r="F1153" s="88"/>
      <c r="G1153" s="88"/>
      <c r="H1153" s="88"/>
      <c r="I1153" s="88"/>
      <c r="J1153" s="88"/>
      <c r="K1153" s="88"/>
      <c r="L1153" s="88"/>
      <c r="M1153" s="88"/>
      <c r="N1153" s="88"/>
      <c r="O1153" s="88"/>
    </row>
    <row r="1154" spans="1:15" x14ac:dyDescent="0.2">
      <c r="A1154" s="88"/>
      <c r="B1154" s="88"/>
      <c r="C1154" s="88"/>
      <c r="D1154" s="88"/>
      <c r="E1154" s="88"/>
      <c r="F1154" s="88"/>
      <c r="G1154" s="88"/>
      <c r="H1154" s="88"/>
      <c r="I1154" s="88"/>
      <c r="J1154" s="88"/>
      <c r="K1154" s="88"/>
      <c r="L1154" s="88"/>
      <c r="M1154" s="88"/>
      <c r="N1154" s="88"/>
      <c r="O1154" s="88"/>
    </row>
    <row r="1155" spans="1:15" x14ac:dyDescent="0.2">
      <c r="A1155" s="88"/>
      <c r="B1155" s="88"/>
      <c r="C1155" s="88"/>
      <c r="D1155" s="88"/>
      <c r="E1155" s="88"/>
      <c r="F1155" s="88"/>
      <c r="G1155" s="88"/>
      <c r="H1155" s="88"/>
      <c r="I1155" s="88"/>
      <c r="J1155" s="88"/>
      <c r="K1155" s="88"/>
      <c r="L1155" s="88"/>
      <c r="M1155" s="88"/>
      <c r="N1155" s="88"/>
      <c r="O1155" s="88"/>
    </row>
    <row r="1156" spans="1:15" x14ac:dyDescent="0.2">
      <c r="A1156" s="88"/>
      <c r="B1156" s="88"/>
      <c r="C1156" s="88"/>
      <c r="D1156" s="88"/>
      <c r="E1156" s="88"/>
      <c r="F1156" s="88"/>
      <c r="G1156" s="88"/>
      <c r="H1156" s="88"/>
      <c r="I1156" s="88"/>
      <c r="J1156" s="88"/>
      <c r="K1156" s="88"/>
      <c r="L1156" s="88"/>
      <c r="M1156" s="88"/>
      <c r="N1156" s="88"/>
      <c r="O1156" s="88"/>
    </row>
    <row r="1157" spans="1:15" x14ac:dyDescent="0.2">
      <c r="A1157" s="88"/>
      <c r="B1157" s="88"/>
      <c r="C1157" s="88"/>
      <c r="D1157" s="88"/>
      <c r="E1157" s="88"/>
      <c r="F1157" s="88"/>
      <c r="G1157" s="88"/>
      <c r="H1157" s="88"/>
      <c r="I1157" s="88"/>
      <c r="J1157" s="88"/>
      <c r="K1157" s="88"/>
      <c r="L1157" s="88"/>
      <c r="M1157" s="88"/>
      <c r="N1157" s="88"/>
      <c r="O1157" s="88"/>
    </row>
    <row r="1158" spans="1:15" x14ac:dyDescent="0.2">
      <c r="A1158" s="88"/>
      <c r="B1158" s="88"/>
      <c r="C1158" s="88"/>
      <c r="D1158" s="88"/>
      <c r="E1158" s="88"/>
      <c r="F1158" s="88"/>
      <c r="G1158" s="88"/>
      <c r="H1158" s="88"/>
      <c r="I1158" s="88"/>
      <c r="J1158" s="88"/>
      <c r="K1158" s="88"/>
      <c r="L1158" s="88"/>
      <c r="M1158" s="88"/>
      <c r="N1158" s="88"/>
      <c r="O1158" s="88"/>
    </row>
    <row r="1159" spans="1:15" x14ac:dyDescent="0.2">
      <c r="A1159" s="88"/>
      <c r="B1159" s="88"/>
      <c r="C1159" s="88"/>
      <c r="D1159" s="88"/>
      <c r="E1159" s="88"/>
      <c r="F1159" s="88"/>
      <c r="G1159" s="88"/>
      <c r="H1159" s="88"/>
      <c r="I1159" s="88"/>
      <c r="J1159" s="88"/>
      <c r="K1159" s="88"/>
      <c r="L1159" s="88"/>
      <c r="M1159" s="88"/>
      <c r="N1159" s="88"/>
      <c r="O1159" s="88"/>
    </row>
    <row r="1160" spans="1:15" x14ac:dyDescent="0.2">
      <c r="A1160" s="88"/>
      <c r="B1160" s="88"/>
      <c r="C1160" s="88"/>
      <c r="D1160" s="88"/>
      <c r="E1160" s="88"/>
      <c r="F1160" s="88"/>
      <c r="G1160" s="88"/>
      <c r="H1160" s="88"/>
      <c r="I1160" s="88"/>
      <c r="J1160" s="88"/>
      <c r="K1160" s="88"/>
      <c r="L1160" s="88"/>
      <c r="M1160" s="88"/>
      <c r="N1160" s="88"/>
      <c r="O1160" s="88"/>
    </row>
    <row r="1161" spans="1:15" x14ac:dyDescent="0.2">
      <c r="A1161" s="88"/>
      <c r="B1161" s="88"/>
      <c r="C1161" s="88"/>
      <c r="D1161" s="88"/>
      <c r="E1161" s="88"/>
      <c r="F1161" s="88"/>
      <c r="G1161" s="88"/>
      <c r="H1161" s="88"/>
      <c r="I1161" s="88"/>
      <c r="J1161" s="88"/>
      <c r="K1161" s="88"/>
      <c r="L1161" s="88"/>
      <c r="M1161" s="88"/>
      <c r="N1161" s="88"/>
      <c r="O1161" s="88"/>
    </row>
    <row r="1162" spans="1:15" x14ac:dyDescent="0.2">
      <c r="A1162" s="88"/>
      <c r="B1162" s="88"/>
      <c r="C1162" s="88"/>
      <c r="D1162" s="88"/>
      <c r="E1162" s="88"/>
      <c r="F1162" s="88"/>
      <c r="G1162" s="88"/>
      <c r="H1162" s="88"/>
      <c r="I1162" s="88"/>
      <c r="J1162" s="88"/>
      <c r="K1162" s="88"/>
      <c r="L1162" s="88"/>
      <c r="M1162" s="88"/>
      <c r="N1162" s="88"/>
      <c r="O1162" s="88"/>
    </row>
    <row r="1163" spans="1:15" x14ac:dyDescent="0.2">
      <c r="A1163" s="88"/>
      <c r="B1163" s="88"/>
      <c r="C1163" s="88"/>
      <c r="D1163" s="88"/>
      <c r="E1163" s="88"/>
      <c r="F1163" s="88"/>
      <c r="G1163" s="88"/>
      <c r="H1163" s="88"/>
      <c r="I1163" s="88"/>
      <c r="J1163" s="88"/>
      <c r="K1163" s="88"/>
      <c r="L1163" s="88"/>
      <c r="M1163" s="88"/>
      <c r="N1163" s="88"/>
      <c r="O1163" s="88"/>
    </row>
    <row r="1164" spans="1:15" x14ac:dyDescent="0.2">
      <c r="A1164" s="88"/>
      <c r="B1164" s="88"/>
      <c r="C1164" s="88"/>
      <c r="D1164" s="88"/>
      <c r="E1164" s="88"/>
      <c r="F1164" s="88"/>
      <c r="G1164" s="88"/>
      <c r="H1164" s="88"/>
      <c r="I1164" s="88"/>
      <c r="J1164" s="88"/>
      <c r="K1164" s="88"/>
      <c r="L1164" s="88"/>
      <c r="M1164" s="88"/>
      <c r="N1164" s="88"/>
      <c r="O1164" s="88"/>
    </row>
    <row r="1165" spans="1:15" x14ac:dyDescent="0.2">
      <c r="A1165" s="88"/>
      <c r="B1165" s="88"/>
      <c r="C1165" s="88"/>
      <c r="D1165" s="88"/>
      <c r="E1165" s="88"/>
      <c r="F1165" s="88"/>
      <c r="G1165" s="88"/>
      <c r="H1165" s="88"/>
      <c r="I1165" s="88"/>
      <c r="J1165" s="88"/>
      <c r="K1165" s="88"/>
      <c r="L1165" s="88"/>
      <c r="M1165" s="88"/>
      <c r="N1165" s="88"/>
      <c r="O1165" s="88"/>
    </row>
    <row r="1166" spans="1:15" x14ac:dyDescent="0.2">
      <c r="A1166" s="88"/>
      <c r="B1166" s="88"/>
      <c r="C1166" s="88"/>
      <c r="D1166" s="88"/>
      <c r="E1166" s="88"/>
      <c r="F1166" s="88"/>
      <c r="G1166" s="88"/>
      <c r="H1166" s="88"/>
      <c r="I1166" s="88"/>
      <c r="J1166" s="88"/>
      <c r="K1166" s="88"/>
      <c r="L1166" s="88"/>
      <c r="M1166" s="88"/>
      <c r="N1166" s="88"/>
      <c r="O1166" s="88"/>
    </row>
    <row r="1167" spans="1:15" x14ac:dyDescent="0.2">
      <c r="A1167" s="88"/>
      <c r="B1167" s="88"/>
      <c r="C1167" s="88"/>
      <c r="D1167" s="88"/>
      <c r="E1167" s="88"/>
      <c r="F1167" s="88"/>
      <c r="G1167" s="88"/>
      <c r="H1167" s="88"/>
      <c r="I1167" s="88"/>
      <c r="J1167" s="88"/>
      <c r="K1167" s="88"/>
      <c r="L1167" s="88"/>
      <c r="M1167" s="88"/>
      <c r="N1167" s="88"/>
      <c r="O1167" s="88"/>
    </row>
    <row r="1168" spans="1:15" x14ac:dyDescent="0.2">
      <c r="A1168" s="88"/>
      <c r="B1168" s="88"/>
      <c r="C1168" s="88"/>
      <c r="D1168" s="88"/>
      <c r="E1168" s="88"/>
      <c r="F1168" s="88"/>
      <c r="G1168" s="88"/>
      <c r="H1168" s="88"/>
      <c r="I1168" s="88"/>
      <c r="J1168" s="88"/>
      <c r="K1168" s="88"/>
      <c r="L1168" s="88"/>
      <c r="M1168" s="88"/>
      <c r="N1168" s="88"/>
      <c r="O1168" s="88"/>
    </row>
    <row r="1169" spans="1:15" x14ac:dyDescent="0.2">
      <c r="A1169" s="88"/>
      <c r="B1169" s="88"/>
      <c r="C1169" s="88"/>
      <c r="D1169" s="88"/>
      <c r="E1169" s="88"/>
      <c r="F1169" s="88"/>
      <c r="G1169" s="88"/>
      <c r="H1169" s="88"/>
      <c r="I1169" s="88"/>
      <c r="J1169" s="88"/>
      <c r="K1169" s="88"/>
      <c r="L1169" s="88"/>
      <c r="M1169" s="88"/>
      <c r="N1169" s="88"/>
      <c r="O1169" s="88"/>
    </row>
    <row r="1170" spans="1:15" x14ac:dyDescent="0.2">
      <c r="A1170" s="88"/>
      <c r="B1170" s="88"/>
      <c r="C1170" s="88"/>
      <c r="D1170" s="88"/>
      <c r="E1170" s="88"/>
      <c r="F1170" s="88"/>
      <c r="G1170" s="88"/>
      <c r="H1170" s="88"/>
      <c r="I1170" s="88"/>
      <c r="J1170" s="88"/>
      <c r="K1170" s="88"/>
      <c r="L1170" s="88"/>
      <c r="M1170" s="88"/>
      <c r="N1170" s="88"/>
      <c r="O1170" s="88"/>
    </row>
    <row r="1171" spans="1:15" x14ac:dyDescent="0.2">
      <c r="A1171" s="88"/>
      <c r="B1171" s="88"/>
      <c r="C1171" s="88"/>
      <c r="D1171" s="88"/>
      <c r="E1171" s="88"/>
      <c r="F1171" s="88"/>
      <c r="G1171" s="88"/>
      <c r="H1171" s="88"/>
      <c r="I1171" s="88"/>
      <c r="J1171" s="88"/>
      <c r="K1171" s="88"/>
      <c r="L1171" s="88"/>
      <c r="M1171" s="88"/>
      <c r="N1171" s="88"/>
      <c r="O1171" s="88"/>
    </row>
    <row r="1172" spans="1:15" x14ac:dyDescent="0.2">
      <c r="A1172" s="88"/>
      <c r="B1172" s="88"/>
      <c r="C1172" s="88"/>
      <c r="D1172" s="88"/>
      <c r="E1172" s="88"/>
      <c r="F1172" s="88"/>
      <c r="G1172" s="88"/>
      <c r="H1172" s="88"/>
      <c r="I1172" s="88"/>
      <c r="J1172" s="88"/>
      <c r="K1172" s="88"/>
      <c r="L1172" s="88"/>
      <c r="M1172" s="88"/>
      <c r="N1172" s="88"/>
      <c r="O1172" s="88"/>
    </row>
    <row r="1173" spans="1:15" x14ac:dyDescent="0.2">
      <c r="A1173" s="88"/>
      <c r="B1173" s="88"/>
      <c r="C1173" s="88"/>
      <c r="D1173" s="88"/>
      <c r="E1173" s="88"/>
      <c r="F1173" s="88"/>
      <c r="G1173" s="88"/>
      <c r="H1173" s="88"/>
      <c r="I1173" s="88"/>
      <c r="J1173" s="88"/>
      <c r="K1173" s="88"/>
      <c r="L1173" s="88"/>
      <c r="M1173" s="88"/>
      <c r="N1173" s="88"/>
      <c r="O1173" s="88"/>
    </row>
    <row r="1174" spans="1:15" x14ac:dyDescent="0.2">
      <c r="A1174" s="88"/>
      <c r="B1174" s="88"/>
      <c r="C1174" s="88"/>
      <c r="D1174" s="88"/>
      <c r="E1174" s="88"/>
      <c r="F1174" s="88"/>
      <c r="G1174" s="88"/>
      <c r="H1174" s="88"/>
      <c r="I1174" s="88"/>
      <c r="J1174" s="88"/>
      <c r="K1174" s="88"/>
      <c r="L1174" s="88"/>
      <c r="M1174" s="88"/>
      <c r="N1174" s="88"/>
      <c r="O1174" s="88"/>
    </row>
    <row r="1175" spans="1:15" x14ac:dyDescent="0.2">
      <c r="A1175" s="88"/>
      <c r="B1175" s="88"/>
      <c r="C1175" s="88"/>
      <c r="D1175" s="88"/>
      <c r="E1175" s="88"/>
      <c r="F1175" s="88"/>
      <c r="G1175" s="88"/>
      <c r="H1175" s="88"/>
      <c r="I1175" s="88"/>
      <c r="J1175" s="88"/>
      <c r="K1175" s="88"/>
      <c r="L1175" s="88"/>
      <c r="M1175" s="88"/>
      <c r="N1175" s="88"/>
      <c r="O1175" s="88"/>
    </row>
    <row r="1176" spans="1:15" x14ac:dyDescent="0.2">
      <c r="A1176" s="88"/>
      <c r="B1176" s="88"/>
      <c r="C1176" s="88"/>
      <c r="D1176" s="88"/>
      <c r="E1176" s="88"/>
      <c r="F1176" s="88"/>
      <c r="G1176" s="88"/>
      <c r="H1176" s="88"/>
      <c r="I1176" s="88"/>
      <c r="J1176" s="88"/>
      <c r="K1176" s="88"/>
      <c r="L1176" s="88"/>
      <c r="M1176" s="88"/>
      <c r="N1176" s="88"/>
      <c r="O1176" s="88"/>
    </row>
    <row r="1177" spans="1:15" x14ac:dyDescent="0.2">
      <c r="A1177" s="88"/>
      <c r="B1177" s="88"/>
      <c r="C1177" s="88"/>
      <c r="D1177" s="88"/>
      <c r="E1177" s="88"/>
      <c r="F1177" s="88"/>
      <c r="G1177" s="88"/>
      <c r="H1177" s="88"/>
      <c r="I1177" s="88"/>
      <c r="J1177" s="88"/>
      <c r="K1177" s="88"/>
      <c r="L1177" s="88"/>
      <c r="M1177" s="88"/>
      <c r="N1177" s="88"/>
      <c r="O1177" s="88"/>
    </row>
    <row r="1178" spans="1:15" x14ac:dyDescent="0.2">
      <c r="A1178" s="88"/>
      <c r="B1178" s="88"/>
      <c r="C1178" s="88"/>
      <c r="D1178" s="88"/>
      <c r="E1178" s="88"/>
      <c r="F1178" s="88"/>
      <c r="G1178" s="88"/>
      <c r="H1178" s="88"/>
      <c r="I1178" s="88"/>
      <c r="J1178" s="88"/>
      <c r="K1178" s="88"/>
      <c r="L1178" s="88"/>
      <c r="M1178" s="88"/>
      <c r="N1178" s="88"/>
      <c r="O1178" s="88"/>
    </row>
    <row r="1179" spans="1:15" x14ac:dyDescent="0.2">
      <c r="A1179" s="88"/>
      <c r="B1179" s="88"/>
      <c r="C1179" s="88"/>
      <c r="D1179" s="88"/>
      <c r="E1179" s="88"/>
      <c r="F1179" s="88"/>
      <c r="G1179" s="88"/>
      <c r="H1179" s="88"/>
      <c r="I1179" s="88"/>
      <c r="J1179" s="88"/>
      <c r="K1179" s="88"/>
      <c r="L1179" s="88"/>
      <c r="M1179" s="88"/>
      <c r="N1179" s="88"/>
      <c r="O1179" s="88"/>
    </row>
    <row r="1180" spans="1:15" x14ac:dyDescent="0.2">
      <c r="A1180" s="88"/>
      <c r="B1180" s="88"/>
      <c r="C1180" s="88"/>
      <c r="D1180" s="88"/>
      <c r="E1180" s="88"/>
      <c r="F1180" s="88"/>
      <c r="G1180" s="88"/>
      <c r="H1180" s="88"/>
      <c r="I1180" s="88"/>
      <c r="J1180" s="88"/>
      <c r="K1180" s="88"/>
      <c r="L1180" s="88"/>
      <c r="M1180" s="88"/>
      <c r="N1180" s="88"/>
      <c r="O1180" s="88"/>
    </row>
    <row r="1181" spans="1:15" x14ac:dyDescent="0.2">
      <c r="A1181" s="88"/>
      <c r="B1181" s="88"/>
      <c r="C1181" s="88"/>
      <c r="D1181" s="88"/>
      <c r="E1181" s="88"/>
      <c r="F1181" s="88"/>
      <c r="G1181" s="88"/>
      <c r="H1181" s="88"/>
      <c r="I1181" s="88"/>
      <c r="J1181" s="88"/>
      <c r="K1181" s="88"/>
      <c r="L1181" s="88"/>
      <c r="M1181" s="88"/>
      <c r="N1181" s="88"/>
      <c r="O1181" s="88"/>
    </row>
    <row r="1182" spans="1:15" x14ac:dyDescent="0.2">
      <c r="A1182" s="88"/>
      <c r="B1182" s="88"/>
      <c r="C1182" s="88"/>
      <c r="D1182" s="88"/>
      <c r="E1182" s="88"/>
      <c r="F1182" s="88"/>
      <c r="G1182" s="88"/>
      <c r="H1182" s="88"/>
      <c r="I1182" s="88"/>
      <c r="J1182" s="88"/>
      <c r="K1182" s="88"/>
      <c r="L1182" s="88"/>
      <c r="M1182" s="88"/>
      <c r="N1182" s="88"/>
      <c r="O1182" s="88"/>
    </row>
    <row r="1183" spans="1:15" x14ac:dyDescent="0.2">
      <c r="A1183" s="88"/>
      <c r="B1183" s="88"/>
      <c r="C1183" s="88"/>
      <c r="D1183" s="88"/>
      <c r="E1183" s="88"/>
      <c r="F1183" s="88"/>
      <c r="G1183" s="88"/>
      <c r="H1183" s="88"/>
      <c r="I1183" s="88"/>
      <c r="J1183" s="88"/>
      <c r="K1183" s="88"/>
      <c r="L1183" s="88"/>
      <c r="M1183" s="88"/>
      <c r="N1183" s="88"/>
      <c r="O1183" s="88"/>
    </row>
    <row r="1184" spans="1:15" x14ac:dyDescent="0.2">
      <c r="A1184" s="88"/>
      <c r="B1184" s="88"/>
      <c r="C1184" s="88"/>
      <c r="D1184" s="88"/>
      <c r="E1184" s="88"/>
      <c r="F1184" s="88"/>
      <c r="G1184" s="88"/>
      <c r="H1184" s="88"/>
      <c r="I1184" s="88"/>
      <c r="J1184" s="88"/>
      <c r="K1184" s="88"/>
      <c r="L1184" s="88"/>
      <c r="M1184" s="88"/>
      <c r="N1184" s="88"/>
      <c r="O1184" s="88"/>
    </row>
    <row r="1185" spans="1:15" x14ac:dyDescent="0.2">
      <c r="A1185" s="88"/>
      <c r="B1185" s="88"/>
      <c r="C1185" s="88"/>
      <c r="D1185" s="88"/>
      <c r="E1185" s="88"/>
      <c r="F1185" s="88"/>
      <c r="G1185" s="88"/>
      <c r="H1185" s="88"/>
      <c r="I1185" s="88"/>
      <c r="J1185" s="88"/>
      <c r="K1185" s="88"/>
      <c r="L1185" s="88"/>
      <c r="M1185" s="88"/>
      <c r="N1185" s="88"/>
      <c r="O1185" s="88"/>
    </row>
    <row r="1186" spans="1:15" x14ac:dyDescent="0.2">
      <c r="A1186" s="88"/>
      <c r="B1186" s="88"/>
      <c r="C1186" s="88"/>
      <c r="D1186" s="88"/>
      <c r="E1186" s="88"/>
      <c r="F1186" s="88"/>
      <c r="G1186" s="88"/>
      <c r="H1186" s="88"/>
      <c r="I1186" s="88"/>
      <c r="J1186" s="88"/>
      <c r="K1186" s="88"/>
      <c r="L1186" s="88"/>
      <c r="M1186" s="88"/>
      <c r="N1186" s="88"/>
      <c r="O1186" s="88"/>
    </row>
    <row r="1187" spans="1:15" x14ac:dyDescent="0.2">
      <c r="A1187" s="88"/>
      <c r="B1187" s="88"/>
      <c r="C1187" s="88"/>
      <c r="D1187" s="88"/>
      <c r="E1187" s="88"/>
      <c r="F1187" s="88"/>
      <c r="G1187" s="88"/>
      <c r="H1187" s="88"/>
      <c r="I1187" s="88"/>
      <c r="J1187" s="88"/>
      <c r="K1187" s="88"/>
      <c r="L1187" s="88"/>
      <c r="M1187" s="88"/>
      <c r="N1187" s="88"/>
      <c r="O1187" s="88"/>
    </row>
    <row r="1188" spans="1:15" x14ac:dyDescent="0.2">
      <c r="A1188" s="88"/>
      <c r="B1188" s="88"/>
      <c r="C1188" s="88"/>
      <c r="D1188" s="88"/>
      <c r="E1188" s="88"/>
      <c r="F1188" s="88"/>
      <c r="G1188" s="88"/>
      <c r="H1188" s="88"/>
      <c r="I1188" s="88"/>
      <c r="J1188" s="88"/>
      <c r="K1188" s="88"/>
      <c r="L1188" s="88"/>
      <c r="M1188" s="88"/>
      <c r="N1188" s="88"/>
      <c r="O1188" s="88"/>
    </row>
    <row r="1189" spans="1:15" x14ac:dyDescent="0.2">
      <c r="A1189" s="9"/>
      <c r="B1189" s="9"/>
      <c r="C1189" s="9"/>
      <c r="D1189" s="9"/>
      <c r="E1189" s="9"/>
      <c r="F1189" s="9"/>
      <c r="G1189" s="9"/>
      <c r="H1189" s="9"/>
      <c r="I1189" s="9"/>
      <c r="J1189" s="9"/>
      <c r="K1189" s="9"/>
      <c r="L1189" s="9"/>
      <c r="M1189" s="9"/>
      <c r="N1189" s="9"/>
      <c r="O1189" s="9"/>
    </row>
    <row r="1190" spans="1:15" x14ac:dyDescent="0.2">
      <c r="A1190" s="9"/>
      <c r="B1190" s="85" t="s">
        <v>90</v>
      </c>
      <c r="C1190" s="9"/>
      <c r="D1190" s="9"/>
      <c r="E1190" s="9"/>
      <c r="F1190" s="9"/>
      <c r="G1190" s="9"/>
      <c r="H1190" s="9"/>
      <c r="I1190" s="9"/>
      <c r="J1190" s="9"/>
      <c r="K1190" s="9"/>
      <c r="L1190" s="9"/>
      <c r="M1190" s="9"/>
      <c r="N1190" s="9"/>
      <c r="O1190" s="9"/>
    </row>
    <row r="1191" spans="1:15" x14ac:dyDescent="0.2">
      <c r="A1191" s="9"/>
      <c r="B1191" s="9"/>
      <c r="C1191" s="9"/>
      <c r="D1191" s="9"/>
      <c r="E1191" s="9"/>
      <c r="F1191" s="9"/>
      <c r="G1191" s="9"/>
      <c r="H1191" s="9"/>
      <c r="I1191" s="9"/>
      <c r="J1191" s="9"/>
      <c r="K1191" s="9"/>
      <c r="L1191" s="9"/>
      <c r="M1191" s="9"/>
      <c r="N1191" s="9"/>
      <c r="O1191" s="9"/>
    </row>
    <row r="1192" spans="1:15" x14ac:dyDescent="0.2">
      <c r="A1192" s="9"/>
      <c r="B1192" s="85" t="s">
        <v>181</v>
      </c>
      <c r="C1192" s="9"/>
      <c r="D1192" s="9"/>
      <c r="E1192" s="9"/>
      <c r="F1192" s="9"/>
      <c r="G1192" s="9"/>
      <c r="H1192" s="9"/>
      <c r="I1192" s="9"/>
      <c r="J1192" s="9"/>
      <c r="K1192" s="9"/>
      <c r="L1192" s="9"/>
      <c r="M1192" s="9"/>
      <c r="N1192" s="9"/>
      <c r="O1192" s="9"/>
    </row>
    <row r="1193" spans="1:15" x14ac:dyDescent="0.2">
      <c r="A1193" s="9"/>
      <c r="B1193" s="9"/>
      <c r="C1193" s="9"/>
      <c r="D1193" s="9"/>
      <c r="E1193" s="9"/>
      <c r="F1193" s="9"/>
      <c r="G1193" s="9"/>
      <c r="H1193" s="9"/>
      <c r="I1193" s="9"/>
      <c r="J1193" s="9"/>
      <c r="K1193" s="9"/>
      <c r="L1193" s="9"/>
      <c r="M1193" s="9"/>
      <c r="N1193" s="9"/>
      <c r="O1193" s="9"/>
    </row>
    <row r="1194" spans="1:15" x14ac:dyDescent="0.2">
      <c r="A1194" s="9"/>
      <c r="B1194" s="9" t="s">
        <v>177</v>
      </c>
      <c r="C1194" s="9"/>
      <c r="D1194" s="9"/>
      <c r="E1194" s="9"/>
      <c r="F1194" s="9"/>
      <c r="G1194" s="9"/>
      <c r="H1194" s="9"/>
      <c r="I1194" s="9"/>
      <c r="J1194" s="9"/>
      <c r="K1194" s="9"/>
      <c r="L1194" s="9"/>
      <c r="M1194" s="9"/>
      <c r="N1194" s="9"/>
      <c r="O1194" s="9"/>
    </row>
    <row r="1195" spans="1:15" x14ac:dyDescent="0.2">
      <c r="A1195" s="9"/>
      <c r="B1195" s="9" t="s">
        <v>184</v>
      </c>
      <c r="C1195" s="9"/>
      <c r="D1195" s="9"/>
      <c r="E1195" s="9"/>
      <c r="F1195" s="9"/>
      <c r="G1195" s="9"/>
      <c r="H1195" s="9"/>
      <c r="I1195" s="9"/>
      <c r="J1195" s="9"/>
      <c r="K1195" s="9"/>
      <c r="L1195" s="9"/>
      <c r="M1195" s="9"/>
      <c r="N1195" s="9"/>
      <c r="O1195" s="9"/>
    </row>
    <row r="1196" spans="1:15" x14ac:dyDescent="0.2">
      <c r="A1196" s="9"/>
      <c r="B1196" s="9" t="s">
        <v>187</v>
      </c>
      <c r="C1196" s="9"/>
      <c r="D1196" s="9"/>
      <c r="E1196" s="9"/>
      <c r="F1196" s="9"/>
      <c r="G1196" s="9"/>
      <c r="H1196" s="9"/>
      <c r="I1196" s="9"/>
      <c r="J1196" s="9"/>
      <c r="K1196" s="9"/>
      <c r="L1196" s="9"/>
      <c r="M1196" s="9"/>
      <c r="N1196" s="9"/>
      <c r="O1196" s="9"/>
    </row>
    <row r="1197" spans="1:15" x14ac:dyDescent="0.2">
      <c r="A1197" s="9"/>
      <c r="B1197" s="9" t="s">
        <v>178</v>
      </c>
      <c r="C1197" s="9"/>
      <c r="D1197" s="9"/>
      <c r="E1197" s="9"/>
      <c r="F1197" s="9"/>
      <c r="G1197" s="9"/>
      <c r="H1197" s="9"/>
      <c r="I1197" s="9"/>
      <c r="J1197" s="9"/>
      <c r="K1197" s="9"/>
      <c r="L1197" s="9"/>
      <c r="M1197" s="9"/>
      <c r="N1197" s="9"/>
      <c r="O1197" s="9"/>
    </row>
    <row r="1198" spans="1:15" x14ac:dyDescent="0.2">
      <c r="A1198" s="9"/>
      <c r="B1198" s="9" t="s">
        <v>179</v>
      </c>
      <c r="C1198" s="9"/>
      <c r="D1198" s="9"/>
      <c r="E1198" s="9"/>
      <c r="F1198" s="9"/>
      <c r="G1198" s="9"/>
      <c r="H1198" s="9"/>
      <c r="I1198" s="9"/>
      <c r="J1198" s="9"/>
      <c r="K1198" s="9"/>
      <c r="L1198" s="9"/>
      <c r="M1198" s="9"/>
      <c r="N1198" s="9"/>
      <c r="O1198" s="9"/>
    </row>
    <row r="1199" spans="1:15" x14ac:dyDescent="0.2">
      <c r="A1199" s="9"/>
      <c r="B1199" s="9"/>
      <c r="C1199" s="9"/>
      <c r="D1199" s="9"/>
      <c r="E1199" s="9"/>
      <c r="F1199" s="9"/>
      <c r="G1199" s="9"/>
      <c r="H1199" s="9"/>
      <c r="I1199" s="9"/>
      <c r="J1199" s="9"/>
      <c r="K1199" s="9"/>
      <c r="L1199" s="9"/>
      <c r="M1199" s="9"/>
      <c r="N1199" s="9"/>
      <c r="O1199" s="9"/>
    </row>
    <row r="1200" spans="1:15" x14ac:dyDescent="0.2">
      <c r="A1200" s="9"/>
      <c r="B1200" s="9"/>
      <c r="C1200" s="9"/>
      <c r="D1200" s="9"/>
      <c r="E1200" s="9"/>
      <c r="F1200" s="9"/>
      <c r="G1200" s="9"/>
      <c r="H1200" s="9"/>
      <c r="I1200" s="9"/>
      <c r="J1200" s="9"/>
      <c r="K1200" s="9"/>
      <c r="L1200" s="9"/>
      <c r="M1200" s="9"/>
      <c r="N1200" s="9"/>
      <c r="O1200" s="9"/>
    </row>
    <row r="1201" spans="1:15" x14ac:dyDescent="0.2">
      <c r="A1201" s="9"/>
      <c r="B1201" s="9"/>
      <c r="C1201" s="9"/>
      <c r="D1201" s="9"/>
      <c r="E1201" s="9"/>
      <c r="F1201" s="9"/>
      <c r="G1201" s="9"/>
      <c r="H1201" s="9"/>
      <c r="I1201" s="9"/>
      <c r="J1201" s="9"/>
      <c r="K1201" s="9"/>
      <c r="L1201" s="9"/>
      <c r="M1201" s="9"/>
      <c r="N1201" s="9"/>
      <c r="O1201" s="9"/>
    </row>
    <row r="1202" spans="1:15" x14ac:dyDescent="0.2">
      <c r="A1202" s="9"/>
      <c r="B1202" s="9"/>
      <c r="C1202" s="9"/>
      <c r="D1202" s="9"/>
      <c r="E1202" s="9"/>
      <c r="F1202" s="9"/>
      <c r="G1202" s="9"/>
      <c r="H1202" s="9"/>
      <c r="I1202" s="9"/>
      <c r="J1202" s="9"/>
      <c r="K1202" s="9"/>
      <c r="L1202" s="9"/>
      <c r="M1202" s="9"/>
      <c r="N1202" s="9"/>
      <c r="O1202" s="9"/>
    </row>
    <row r="1203" spans="1:15" x14ac:dyDescent="0.2">
      <c r="A1203" s="9"/>
      <c r="B1203" s="9"/>
      <c r="C1203" s="9"/>
      <c r="D1203" s="9"/>
      <c r="E1203" s="9"/>
      <c r="F1203" s="9"/>
      <c r="G1203" s="9"/>
      <c r="H1203" s="9"/>
      <c r="I1203" s="9"/>
      <c r="J1203" s="9"/>
      <c r="K1203" s="9"/>
      <c r="L1203" s="9"/>
      <c r="M1203" s="9"/>
      <c r="N1203" s="9"/>
      <c r="O1203" s="9"/>
    </row>
    <row r="1204" spans="1:15" x14ac:dyDescent="0.2">
      <c r="A1204" s="9"/>
      <c r="B1204" s="9"/>
      <c r="C1204" s="9"/>
      <c r="D1204" s="9"/>
      <c r="E1204" s="9"/>
      <c r="F1204" s="9"/>
      <c r="G1204" s="9"/>
      <c r="H1204" s="9"/>
      <c r="I1204" s="9"/>
      <c r="J1204" s="9"/>
      <c r="K1204" s="9"/>
      <c r="L1204" s="9"/>
      <c r="M1204" s="9"/>
      <c r="N1204" s="9"/>
      <c r="O1204" s="9"/>
    </row>
    <row r="1205" spans="1:15" x14ac:dyDescent="0.2">
      <c r="A1205" s="9"/>
      <c r="B1205" s="9"/>
      <c r="C1205" s="9"/>
      <c r="D1205" s="9"/>
      <c r="E1205" s="9"/>
      <c r="F1205" s="9"/>
      <c r="G1205" s="9"/>
      <c r="H1205" s="9"/>
      <c r="I1205" s="9"/>
      <c r="J1205" s="9"/>
      <c r="K1205" s="9"/>
      <c r="L1205" s="9"/>
      <c r="M1205" s="9"/>
      <c r="N1205" s="9"/>
      <c r="O1205" s="9"/>
    </row>
    <row r="1206" spans="1:15" x14ac:dyDescent="0.2">
      <c r="A1206" s="9"/>
      <c r="B1206" s="9"/>
      <c r="C1206" s="9"/>
      <c r="D1206" s="9"/>
      <c r="E1206" s="9"/>
      <c r="F1206" s="9"/>
      <c r="G1206" s="9"/>
      <c r="H1206" s="9"/>
      <c r="I1206" s="9"/>
      <c r="J1206" s="9"/>
      <c r="K1206" s="9"/>
      <c r="L1206" s="9"/>
      <c r="M1206" s="9"/>
      <c r="N1206" s="9"/>
      <c r="O1206" s="9"/>
    </row>
    <row r="1207" spans="1:15" x14ac:dyDescent="0.2">
      <c r="A1207" s="9"/>
      <c r="B1207" s="9"/>
      <c r="C1207" s="9"/>
      <c r="D1207" s="9"/>
      <c r="E1207" s="9"/>
      <c r="F1207" s="9"/>
      <c r="G1207" s="9"/>
      <c r="H1207" s="9"/>
      <c r="I1207" s="9"/>
      <c r="J1207" s="9"/>
      <c r="K1207" s="9"/>
      <c r="L1207" s="9"/>
      <c r="M1207" s="9"/>
      <c r="N1207" s="9"/>
      <c r="O1207" s="9"/>
    </row>
    <row r="1208" spans="1:15" x14ac:dyDescent="0.2">
      <c r="A1208" s="9"/>
      <c r="B1208" s="9"/>
      <c r="C1208" s="9"/>
      <c r="D1208" s="9"/>
      <c r="E1208" s="9"/>
      <c r="F1208" s="9"/>
      <c r="G1208" s="9"/>
      <c r="H1208" s="9"/>
      <c r="I1208" s="9"/>
      <c r="J1208" s="9"/>
      <c r="K1208" s="9"/>
      <c r="L1208" s="9"/>
      <c r="M1208" s="9"/>
      <c r="N1208" s="9"/>
      <c r="O1208" s="9"/>
    </row>
    <row r="1209" spans="1:15" x14ac:dyDescent="0.2">
      <c r="A1209" s="9"/>
      <c r="B1209" s="9"/>
      <c r="C1209" s="9"/>
      <c r="D1209" s="9"/>
      <c r="E1209" s="9"/>
      <c r="F1209" s="9"/>
      <c r="G1209" s="9"/>
      <c r="H1209" s="9"/>
      <c r="I1209" s="9"/>
      <c r="J1209" s="9"/>
      <c r="K1209" s="9"/>
      <c r="L1209" s="9"/>
      <c r="M1209" s="9"/>
      <c r="N1209" s="9"/>
      <c r="O1209" s="9"/>
    </row>
    <row r="1210" spans="1:15" x14ac:dyDescent="0.2">
      <c r="A1210" s="9"/>
      <c r="B1210" s="9"/>
      <c r="C1210" s="9"/>
      <c r="D1210" s="9"/>
      <c r="E1210" s="9"/>
      <c r="F1210" s="9"/>
      <c r="G1210" s="9"/>
      <c r="H1210" s="9"/>
      <c r="I1210" s="9"/>
      <c r="J1210" s="9"/>
      <c r="K1210" s="9"/>
      <c r="L1210" s="9"/>
      <c r="M1210" s="9"/>
      <c r="N1210" s="9"/>
      <c r="O1210" s="9"/>
    </row>
    <row r="1211" spans="1:15" x14ac:dyDescent="0.2">
      <c r="A1211" s="9"/>
      <c r="B1211" s="9"/>
      <c r="C1211" s="9"/>
      <c r="D1211" s="9"/>
      <c r="E1211" s="9"/>
      <c r="F1211" s="9"/>
      <c r="G1211" s="9"/>
      <c r="H1211" s="9"/>
      <c r="I1211" s="9"/>
      <c r="J1211" s="9"/>
      <c r="K1211" s="9"/>
      <c r="L1211" s="9"/>
      <c r="M1211" s="9"/>
      <c r="N1211" s="9"/>
      <c r="O1211" s="9"/>
    </row>
    <row r="1212" spans="1:15" x14ac:dyDescent="0.2">
      <c r="A1212" s="9"/>
      <c r="B1212" s="9"/>
      <c r="C1212" s="9"/>
      <c r="D1212" s="9"/>
      <c r="E1212" s="9"/>
      <c r="F1212" s="9"/>
      <c r="G1212" s="9"/>
      <c r="H1212" s="9"/>
      <c r="I1212" s="9"/>
      <c r="J1212" s="9"/>
      <c r="K1212" s="9"/>
      <c r="L1212" s="9"/>
      <c r="M1212" s="9"/>
      <c r="N1212" s="9"/>
      <c r="O1212" s="9"/>
    </row>
    <row r="1213" spans="1:15" x14ac:dyDescent="0.2">
      <c r="A1213" s="9"/>
      <c r="B1213" s="9"/>
      <c r="C1213" s="9"/>
      <c r="D1213" s="9"/>
      <c r="E1213" s="9"/>
      <c r="F1213" s="9"/>
      <c r="G1213" s="9"/>
      <c r="H1213" s="9"/>
      <c r="I1213" s="9"/>
      <c r="J1213" s="9"/>
      <c r="K1213" s="9"/>
      <c r="L1213" s="9"/>
      <c r="M1213" s="9"/>
      <c r="N1213" s="9"/>
      <c r="O1213" s="9"/>
    </row>
    <row r="1214" spans="1:15" x14ac:dyDescent="0.2">
      <c r="A1214" s="9"/>
      <c r="B1214" s="9"/>
      <c r="C1214" s="9"/>
      <c r="D1214" s="9"/>
      <c r="E1214" s="9"/>
      <c r="F1214" s="9"/>
      <c r="G1214" s="9"/>
      <c r="H1214" s="9"/>
      <c r="I1214" s="9"/>
      <c r="J1214" s="9"/>
      <c r="K1214" s="9"/>
      <c r="L1214" s="9"/>
      <c r="M1214" s="9"/>
      <c r="N1214" s="9"/>
      <c r="O1214" s="9"/>
    </row>
    <row r="1215" spans="1:15" x14ac:dyDescent="0.2">
      <c r="A1215" s="9"/>
      <c r="B1215" s="9"/>
      <c r="C1215" s="9"/>
      <c r="D1215" s="9"/>
      <c r="E1215" s="9"/>
      <c r="F1215" s="9"/>
      <c r="G1215" s="9"/>
      <c r="H1215" s="9"/>
      <c r="I1215" s="9"/>
      <c r="J1215" s="9"/>
      <c r="K1215" s="9"/>
      <c r="L1215" s="9"/>
      <c r="M1215" s="9"/>
      <c r="N1215" s="9"/>
      <c r="O1215" s="9"/>
    </row>
    <row r="1216" spans="1:15" x14ac:dyDescent="0.2">
      <c r="A1216" s="9"/>
      <c r="B1216" s="9"/>
      <c r="C1216" s="9"/>
      <c r="D1216" s="9"/>
      <c r="E1216" s="9"/>
      <c r="F1216" s="9"/>
      <c r="G1216" s="9"/>
      <c r="H1216" s="9"/>
      <c r="I1216" s="9"/>
      <c r="J1216" s="9"/>
      <c r="K1216" s="9"/>
      <c r="L1216" s="9"/>
      <c r="M1216" s="9"/>
      <c r="N1216" s="9"/>
      <c r="O1216" s="9"/>
    </row>
    <row r="1217" spans="1:15" x14ac:dyDescent="0.2">
      <c r="A1217" s="9"/>
      <c r="B1217" s="9"/>
      <c r="C1217" s="9"/>
      <c r="D1217" s="9"/>
      <c r="E1217" s="9"/>
      <c r="F1217" s="9"/>
      <c r="G1217" s="9"/>
      <c r="H1217" s="9"/>
      <c r="I1217" s="9"/>
      <c r="J1217" s="9"/>
      <c r="K1217" s="9"/>
      <c r="L1217" s="9"/>
      <c r="M1217" s="9"/>
      <c r="N1217" s="9"/>
      <c r="O1217" s="9"/>
    </row>
    <row r="1218" spans="1:15" x14ac:dyDescent="0.2">
      <c r="A1218" s="9"/>
      <c r="B1218" s="9"/>
      <c r="C1218" s="9"/>
      <c r="D1218" s="9"/>
      <c r="E1218" s="9"/>
      <c r="F1218" s="9"/>
      <c r="G1218" s="9"/>
      <c r="H1218" s="9"/>
      <c r="I1218" s="9"/>
      <c r="J1218" s="9"/>
      <c r="K1218" s="9"/>
      <c r="L1218" s="9"/>
      <c r="M1218" s="9"/>
      <c r="N1218" s="9"/>
      <c r="O1218" s="9"/>
    </row>
    <row r="1219" spans="1:15" x14ac:dyDescent="0.2">
      <c r="A1219" s="9"/>
      <c r="B1219" s="9"/>
      <c r="C1219" s="9"/>
      <c r="D1219" s="9"/>
      <c r="E1219" s="9"/>
      <c r="F1219" s="9"/>
      <c r="G1219" s="9"/>
      <c r="H1219" s="9"/>
      <c r="I1219" s="9"/>
      <c r="J1219" s="9"/>
      <c r="K1219" s="9"/>
      <c r="L1219" s="9"/>
      <c r="M1219" s="9"/>
      <c r="N1219" s="9"/>
      <c r="O1219" s="9"/>
    </row>
    <row r="1220" spans="1:15" x14ac:dyDescent="0.2">
      <c r="A1220" s="9"/>
      <c r="B1220" s="9"/>
      <c r="C1220" s="9"/>
      <c r="D1220" s="9"/>
      <c r="E1220" s="9"/>
      <c r="F1220" s="9"/>
      <c r="G1220" s="9"/>
      <c r="H1220" s="9"/>
      <c r="I1220" s="9"/>
      <c r="J1220" s="9"/>
      <c r="K1220" s="9"/>
      <c r="L1220" s="9"/>
      <c r="M1220" s="9"/>
      <c r="N1220" s="9"/>
      <c r="O1220" s="9"/>
    </row>
    <row r="1221" spans="1:15" x14ac:dyDescent="0.2">
      <c r="A1221" s="9"/>
      <c r="B1221" s="9"/>
      <c r="C1221" s="9"/>
      <c r="D1221" s="9"/>
      <c r="E1221" s="9"/>
      <c r="F1221" s="9"/>
      <c r="G1221" s="9"/>
      <c r="H1221" s="9"/>
      <c r="I1221" s="9"/>
      <c r="J1221" s="9"/>
      <c r="K1221" s="9"/>
      <c r="L1221" s="9"/>
      <c r="M1221" s="9"/>
      <c r="N1221" s="9"/>
      <c r="O1221" s="9"/>
    </row>
    <row r="1222" spans="1:15" x14ac:dyDescent="0.2">
      <c r="A1222" s="9"/>
      <c r="B1222" s="9"/>
      <c r="C1222" s="9"/>
      <c r="D1222" s="9"/>
      <c r="E1222" s="9"/>
      <c r="F1222" s="9"/>
      <c r="G1222" s="9"/>
      <c r="H1222" s="9"/>
      <c r="I1222" s="9"/>
      <c r="J1222" s="9"/>
      <c r="K1222" s="9"/>
      <c r="L1222" s="9"/>
      <c r="M1222" s="9"/>
      <c r="N1222" s="9"/>
      <c r="O1222" s="9"/>
    </row>
    <row r="1223" spans="1:15" x14ac:dyDescent="0.2">
      <c r="A1223" s="9"/>
      <c r="B1223" s="9"/>
      <c r="C1223" s="9"/>
      <c r="D1223" s="9"/>
      <c r="E1223" s="9"/>
      <c r="F1223" s="9"/>
      <c r="G1223" s="9"/>
      <c r="H1223" s="9"/>
      <c r="I1223" s="9"/>
      <c r="J1223" s="9"/>
      <c r="K1223" s="9"/>
      <c r="L1223" s="9"/>
      <c r="M1223" s="9"/>
      <c r="N1223" s="9"/>
      <c r="O1223" s="9"/>
    </row>
    <row r="1224" spans="1:15" x14ac:dyDescent="0.2">
      <c r="A1224" s="9"/>
      <c r="B1224" s="9"/>
      <c r="C1224" s="9"/>
      <c r="D1224" s="9"/>
      <c r="E1224" s="9"/>
      <c r="F1224" s="9"/>
      <c r="G1224" s="9"/>
      <c r="H1224" s="9"/>
      <c r="I1224" s="9"/>
      <c r="J1224" s="9"/>
      <c r="K1224" s="9"/>
      <c r="L1224" s="9"/>
      <c r="M1224" s="9"/>
      <c r="N1224" s="9"/>
      <c r="O1224" s="9"/>
    </row>
    <row r="1225" spans="1:15" x14ac:dyDescent="0.2">
      <c r="A1225" s="9"/>
      <c r="B1225" s="9"/>
      <c r="C1225" s="9"/>
      <c r="D1225" s="9"/>
      <c r="E1225" s="9"/>
      <c r="F1225" s="9"/>
      <c r="G1225" s="9"/>
      <c r="H1225" s="9"/>
      <c r="I1225" s="9"/>
      <c r="J1225" s="9"/>
      <c r="K1225" s="9"/>
      <c r="L1225" s="9"/>
      <c r="M1225" s="9"/>
      <c r="N1225" s="9"/>
      <c r="O1225" s="9"/>
    </row>
    <row r="1226" spans="1:15" x14ac:dyDescent="0.2">
      <c r="A1226" s="9"/>
      <c r="B1226" s="9"/>
      <c r="C1226" s="9"/>
      <c r="D1226" s="9"/>
      <c r="E1226" s="9"/>
      <c r="F1226" s="9"/>
      <c r="G1226" s="9"/>
      <c r="H1226" s="9"/>
      <c r="I1226" s="9"/>
      <c r="J1226" s="9"/>
      <c r="K1226" s="9"/>
      <c r="L1226" s="9"/>
      <c r="M1226" s="9"/>
      <c r="N1226" s="9"/>
      <c r="O1226" s="9"/>
    </row>
    <row r="1227" spans="1:15" x14ac:dyDescent="0.2">
      <c r="A1227" s="9"/>
      <c r="B1227" s="9"/>
      <c r="C1227" s="9"/>
      <c r="D1227" s="9"/>
      <c r="E1227" s="9"/>
      <c r="F1227" s="9"/>
      <c r="G1227" s="9"/>
      <c r="H1227" s="9"/>
      <c r="I1227" s="9"/>
      <c r="J1227" s="9"/>
      <c r="K1227" s="9"/>
      <c r="L1227" s="9"/>
      <c r="M1227" s="9"/>
      <c r="N1227" s="9"/>
      <c r="O1227" s="9"/>
    </row>
    <row r="1228" spans="1:15" x14ac:dyDescent="0.2">
      <c r="A1228" s="9"/>
      <c r="B1228" s="9"/>
      <c r="C1228" s="9"/>
      <c r="D1228" s="9"/>
      <c r="E1228" s="9"/>
      <c r="F1228" s="9"/>
      <c r="G1228" s="9"/>
      <c r="H1228" s="9"/>
      <c r="I1228" s="9"/>
      <c r="J1228" s="9"/>
      <c r="K1228" s="9"/>
      <c r="L1228" s="9"/>
      <c r="M1228" s="9"/>
      <c r="N1228" s="9"/>
      <c r="O1228" s="9"/>
    </row>
    <row r="1229" spans="1:15" x14ac:dyDescent="0.2">
      <c r="A1229" s="9"/>
      <c r="B1229" s="9"/>
      <c r="C1229" s="9"/>
      <c r="D1229" s="9"/>
      <c r="E1229" s="9"/>
      <c r="F1229" s="9"/>
      <c r="G1229" s="9"/>
      <c r="H1229" s="9"/>
      <c r="I1229" s="9"/>
      <c r="J1229" s="9"/>
      <c r="K1229" s="9"/>
      <c r="L1229" s="9"/>
      <c r="M1229" s="9"/>
      <c r="N1229" s="9"/>
      <c r="O1229" s="9"/>
    </row>
    <row r="1230" spans="1:15" x14ac:dyDescent="0.2">
      <c r="A1230" s="9"/>
      <c r="B1230" s="9"/>
      <c r="C1230" s="9"/>
      <c r="D1230" s="9"/>
      <c r="E1230" s="9"/>
      <c r="F1230" s="9"/>
      <c r="G1230" s="9"/>
      <c r="H1230" s="9"/>
      <c r="I1230" s="9"/>
      <c r="J1230" s="9"/>
      <c r="K1230" s="9"/>
      <c r="L1230" s="9"/>
      <c r="M1230" s="9"/>
      <c r="N1230" s="9"/>
      <c r="O1230" s="9"/>
    </row>
    <row r="1231" spans="1:15" x14ac:dyDescent="0.2">
      <c r="A1231" s="9"/>
      <c r="B1231" s="9"/>
      <c r="C1231" s="9"/>
      <c r="D1231" s="9"/>
      <c r="E1231" s="9"/>
      <c r="F1231" s="9"/>
      <c r="G1231" s="9"/>
      <c r="H1231" s="9"/>
      <c r="I1231" s="9"/>
      <c r="J1231" s="9"/>
      <c r="K1231" s="9"/>
      <c r="L1231" s="9"/>
      <c r="M1231" s="9"/>
      <c r="N1231" s="9"/>
      <c r="O1231" s="9"/>
    </row>
    <row r="1232" spans="1:15" x14ac:dyDescent="0.2">
      <c r="A1232" s="9"/>
      <c r="B1232" s="9"/>
      <c r="C1232" s="9"/>
      <c r="D1232" s="9"/>
      <c r="E1232" s="9"/>
      <c r="F1232" s="9"/>
      <c r="G1232" s="9"/>
      <c r="H1232" s="9"/>
      <c r="I1232" s="9"/>
      <c r="J1232" s="9"/>
      <c r="K1232" s="9"/>
      <c r="L1232" s="9"/>
      <c r="M1232" s="9"/>
      <c r="N1232" s="9"/>
      <c r="O1232" s="9"/>
    </row>
    <row r="1233" spans="1:15" x14ac:dyDescent="0.2">
      <c r="A1233" s="9"/>
      <c r="B1233" s="9"/>
      <c r="C1233" s="9"/>
      <c r="D1233" s="9"/>
      <c r="E1233" s="9"/>
      <c r="F1233" s="9"/>
      <c r="G1233" s="9"/>
      <c r="H1233" s="9"/>
      <c r="I1233" s="9"/>
      <c r="J1233" s="9"/>
      <c r="K1233" s="9"/>
      <c r="L1233" s="9"/>
      <c r="M1233" s="9"/>
      <c r="N1233" s="9"/>
      <c r="O1233" s="9"/>
    </row>
    <row r="1234" spans="1:15" x14ac:dyDescent="0.2">
      <c r="A1234" s="9"/>
      <c r="B1234" s="9"/>
      <c r="C1234" s="9"/>
      <c r="D1234" s="9"/>
      <c r="E1234" s="9"/>
      <c r="F1234" s="9"/>
      <c r="G1234" s="9"/>
      <c r="H1234" s="9"/>
      <c r="I1234" s="9"/>
      <c r="J1234" s="9"/>
      <c r="K1234" s="9"/>
      <c r="L1234" s="9"/>
      <c r="M1234" s="9"/>
      <c r="N1234" s="9"/>
      <c r="O1234" s="9"/>
    </row>
    <row r="1235" spans="1:15" x14ac:dyDescent="0.2">
      <c r="A1235" s="9"/>
      <c r="B1235" s="9"/>
      <c r="C1235" s="9"/>
      <c r="D1235" s="9"/>
      <c r="E1235" s="9"/>
      <c r="F1235" s="9"/>
      <c r="G1235" s="9"/>
      <c r="H1235" s="9"/>
      <c r="I1235" s="9"/>
      <c r="J1235" s="9"/>
      <c r="K1235" s="9"/>
      <c r="L1235" s="9"/>
      <c r="M1235" s="9"/>
      <c r="N1235" s="9"/>
      <c r="O1235" s="9"/>
    </row>
    <row r="1236" spans="1:15" x14ac:dyDescent="0.2">
      <c r="A1236" s="9"/>
      <c r="B1236" s="9"/>
      <c r="C1236" s="9"/>
      <c r="D1236" s="9"/>
      <c r="E1236" s="9"/>
      <c r="F1236" s="9"/>
      <c r="G1236" s="9"/>
      <c r="H1236" s="9"/>
      <c r="I1236" s="9"/>
      <c r="J1236" s="9"/>
      <c r="K1236" s="9"/>
      <c r="L1236" s="9"/>
      <c r="M1236" s="9"/>
      <c r="N1236" s="9"/>
      <c r="O1236" s="9"/>
    </row>
    <row r="1237" spans="1:15" x14ac:dyDescent="0.2">
      <c r="A1237" s="9"/>
      <c r="B1237" s="9"/>
      <c r="C1237" s="9"/>
      <c r="D1237" s="9"/>
      <c r="E1237" s="9"/>
      <c r="F1237" s="9"/>
      <c r="G1237" s="9"/>
      <c r="H1237" s="9"/>
      <c r="I1237" s="9"/>
      <c r="J1237" s="9"/>
      <c r="K1237" s="9"/>
      <c r="L1237" s="9"/>
      <c r="M1237" s="9"/>
      <c r="N1237" s="9"/>
      <c r="O1237" s="9"/>
    </row>
    <row r="1238" spans="1:15" x14ac:dyDescent="0.2">
      <c r="A1238" s="9"/>
      <c r="B1238" s="9"/>
      <c r="C1238" s="9"/>
      <c r="D1238" s="9"/>
      <c r="E1238" s="9"/>
      <c r="F1238" s="9"/>
      <c r="G1238" s="9"/>
      <c r="H1238" s="9"/>
      <c r="I1238" s="9"/>
      <c r="J1238" s="9"/>
      <c r="K1238" s="9"/>
      <c r="L1238" s="9"/>
      <c r="M1238" s="9"/>
      <c r="N1238" s="9"/>
      <c r="O1238" s="9"/>
    </row>
    <row r="1239" spans="1:15" x14ac:dyDescent="0.2">
      <c r="A1239" s="9"/>
      <c r="B1239" s="9"/>
      <c r="C1239" s="9"/>
      <c r="D1239" s="9"/>
      <c r="E1239" s="9"/>
      <c r="F1239" s="9"/>
      <c r="G1239" s="9"/>
      <c r="H1239" s="9"/>
      <c r="I1239" s="9"/>
      <c r="J1239" s="9"/>
      <c r="K1239" s="9"/>
      <c r="L1239" s="9"/>
      <c r="M1239" s="9"/>
      <c r="N1239" s="9"/>
      <c r="O1239" s="9"/>
    </row>
    <row r="1240" spans="1:15" x14ac:dyDescent="0.2">
      <c r="A1240" s="9"/>
      <c r="B1240" s="9"/>
      <c r="C1240" s="9"/>
      <c r="D1240" s="9"/>
      <c r="E1240" s="9"/>
      <c r="F1240" s="9"/>
      <c r="G1240" s="9"/>
      <c r="H1240" s="9"/>
      <c r="I1240" s="9"/>
      <c r="J1240" s="9"/>
      <c r="K1240" s="9"/>
      <c r="L1240" s="9"/>
      <c r="M1240" s="9"/>
      <c r="N1240" s="9"/>
      <c r="O1240" s="9"/>
    </row>
    <row r="1241" spans="1:15" x14ac:dyDescent="0.2">
      <c r="A1241" s="9"/>
      <c r="B1241" s="9"/>
      <c r="C1241" s="9"/>
      <c r="D1241" s="9"/>
      <c r="E1241" s="9"/>
      <c r="F1241" s="9"/>
      <c r="G1241" s="9"/>
      <c r="H1241" s="9"/>
      <c r="I1241" s="9"/>
      <c r="J1241" s="9"/>
      <c r="K1241" s="9"/>
      <c r="L1241" s="9"/>
      <c r="M1241" s="9"/>
      <c r="N1241" s="9"/>
      <c r="O1241" s="9"/>
    </row>
    <row r="1242" spans="1:15" x14ac:dyDescent="0.2">
      <c r="A1242" s="9"/>
      <c r="B1242" s="9"/>
      <c r="C1242" s="9"/>
      <c r="D1242" s="9"/>
      <c r="E1242" s="9"/>
      <c r="F1242" s="9"/>
      <c r="G1242" s="9"/>
      <c r="H1242" s="9"/>
      <c r="I1242" s="9"/>
      <c r="J1242" s="9"/>
      <c r="K1242" s="9"/>
      <c r="L1242" s="9"/>
      <c r="M1242" s="9"/>
      <c r="N1242" s="9"/>
      <c r="O1242" s="9"/>
    </row>
    <row r="1243" spans="1:15" x14ac:dyDescent="0.2">
      <c r="A1243" s="9"/>
      <c r="B1243" s="9"/>
      <c r="C1243" s="9"/>
      <c r="D1243" s="9"/>
      <c r="E1243" s="9"/>
      <c r="F1243" s="9"/>
      <c r="G1243" s="9"/>
      <c r="H1243" s="9"/>
      <c r="I1243" s="9"/>
      <c r="J1243" s="9"/>
      <c r="K1243" s="9"/>
      <c r="L1243" s="9"/>
      <c r="M1243" s="9"/>
      <c r="N1243" s="9"/>
      <c r="O1243" s="9"/>
    </row>
    <row r="1244" spans="1:15" x14ac:dyDescent="0.2">
      <c r="A1244" s="9"/>
      <c r="B1244" s="9"/>
      <c r="C1244" s="9"/>
      <c r="D1244" s="9"/>
      <c r="E1244" s="9"/>
      <c r="F1244" s="9"/>
      <c r="G1244" s="9"/>
      <c r="H1244" s="9"/>
      <c r="I1244" s="9"/>
      <c r="J1244" s="9"/>
      <c r="K1244" s="9"/>
      <c r="L1244" s="9"/>
      <c r="M1244" s="9"/>
      <c r="N1244" s="9"/>
      <c r="O1244" s="9"/>
    </row>
    <row r="1245" spans="1:15" x14ac:dyDescent="0.2">
      <c r="A1245" s="9"/>
      <c r="B1245" s="9"/>
      <c r="C1245" s="9"/>
      <c r="D1245" s="9"/>
      <c r="E1245" s="9"/>
      <c r="F1245" s="9"/>
      <c r="G1245" s="9"/>
      <c r="H1245" s="9"/>
      <c r="I1245" s="9"/>
      <c r="J1245" s="9"/>
      <c r="K1245" s="9"/>
      <c r="L1245" s="9"/>
      <c r="M1245" s="9"/>
      <c r="N1245" s="9"/>
      <c r="O1245" s="9"/>
    </row>
    <row r="1246" spans="1:15" x14ac:dyDescent="0.2">
      <c r="A1246" s="9"/>
      <c r="B1246" s="9"/>
      <c r="C1246" s="9"/>
      <c r="D1246" s="9"/>
      <c r="E1246" s="9"/>
      <c r="F1246" s="9"/>
      <c r="G1246" s="9"/>
      <c r="H1246" s="9"/>
      <c r="I1246" s="9"/>
      <c r="J1246" s="9"/>
      <c r="K1246" s="9"/>
      <c r="L1246" s="9"/>
      <c r="M1246" s="9"/>
      <c r="N1246" s="9"/>
      <c r="O1246" s="9"/>
    </row>
    <row r="1247" spans="1:15" x14ac:dyDescent="0.2">
      <c r="A1247" s="9"/>
      <c r="B1247" s="9"/>
      <c r="C1247" s="9"/>
      <c r="D1247" s="9"/>
      <c r="E1247" s="9"/>
      <c r="F1247" s="9"/>
      <c r="G1247" s="9"/>
      <c r="H1247" s="9"/>
      <c r="I1247" s="9"/>
      <c r="J1247" s="9"/>
      <c r="K1247" s="9"/>
      <c r="L1247" s="9"/>
      <c r="M1247" s="9"/>
      <c r="N1247" s="9"/>
      <c r="O1247" s="9"/>
    </row>
    <row r="1248" spans="1:15" x14ac:dyDescent="0.2">
      <c r="A1248" s="9"/>
      <c r="B1248" s="9"/>
      <c r="C1248" s="9"/>
      <c r="D1248" s="9"/>
      <c r="E1248" s="9"/>
      <c r="F1248" s="9"/>
      <c r="G1248" s="9"/>
      <c r="H1248" s="9"/>
      <c r="I1248" s="9"/>
      <c r="J1248" s="9"/>
      <c r="K1248" s="9"/>
      <c r="L1248" s="9"/>
      <c r="M1248" s="9"/>
      <c r="N1248" s="9"/>
      <c r="O1248" s="9"/>
    </row>
    <row r="1249" spans="1:15" x14ac:dyDescent="0.2">
      <c r="A1249" s="9"/>
      <c r="B1249" s="9"/>
      <c r="C1249" s="9"/>
      <c r="D1249" s="9"/>
      <c r="E1249" s="9"/>
      <c r="F1249" s="9"/>
      <c r="G1249" s="9"/>
      <c r="H1249" s="9"/>
      <c r="I1249" s="9"/>
      <c r="J1249" s="9"/>
      <c r="K1249" s="9"/>
      <c r="L1249" s="9"/>
      <c r="M1249" s="9"/>
      <c r="N1249" s="9"/>
      <c r="O1249" s="9"/>
    </row>
    <row r="1250" spans="1:15" x14ac:dyDescent="0.2">
      <c r="A1250" s="9"/>
      <c r="B1250" s="9"/>
      <c r="C1250" s="9"/>
      <c r="D1250" s="9"/>
      <c r="E1250" s="9"/>
      <c r="F1250" s="9"/>
      <c r="G1250" s="9"/>
      <c r="H1250" s="9"/>
      <c r="I1250" s="9"/>
      <c r="J1250" s="9"/>
      <c r="K1250" s="9"/>
      <c r="L1250" s="9"/>
      <c r="M1250" s="9"/>
      <c r="N1250" s="9"/>
      <c r="O1250" s="9"/>
    </row>
    <row r="1251" spans="1:15" x14ac:dyDescent="0.2">
      <c r="A1251" s="9"/>
      <c r="B1251" s="9"/>
      <c r="C1251" s="9"/>
      <c r="D1251" s="9"/>
      <c r="E1251" s="9"/>
      <c r="F1251" s="9"/>
      <c r="G1251" s="9"/>
      <c r="H1251" s="9"/>
      <c r="I1251" s="9"/>
      <c r="J1251" s="9"/>
      <c r="K1251" s="9"/>
      <c r="L1251" s="9"/>
      <c r="M1251" s="9"/>
      <c r="N1251" s="9"/>
      <c r="O1251" s="9"/>
    </row>
    <row r="1252" spans="1:15" x14ac:dyDescent="0.2">
      <c r="A1252" s="9"/>
      <c r="B1252" s="9"/>
      <c r="C1252" s="9"/>
      <c r="D1252" s="9"/>
      <c r="E1252" s="9"/>
      <c r="F1252" s="9"/>
      <c r="G1252" s="9"/>
      <c r="H1252" s="9"/>
      <c r="I1252" s="9"/>
      <c r="J1252" s="9"/>
      <c r="K1252" s="9"/>
      <c r="L1252" s="9"/>
      <c r="M1252" s="9"/>
      <c r="N1252" s="9"/>
      <c r="O1252" s="9"/>
    </row>
    <row r="1253" spans="1:15" x14ac:dyDescent="0.2">
      <c r="A1253" s="9"/>
      <c r="B1253" s="9"/>
      <c r="C1253" s="9"/>
      <c r="D1253" s="9"/>
      <c r="E1253" s="9"/>
      <c r="F1253" s="9"/>
      <c r="G1253" s="9"/>
      <c r="H1253" s="9"/>
      <c r="I1253" s="9"/>
      <c r="J1253" s="9"/>
      <c r="K1253" s="9"/>
      <c r="L1253" s="9"/>
      <c r="M1253" s="9"/>
      <c r="N1253" s="9"/>
      <c r="O1253" s="9"/>
    </row>
    <row r="1254" spans="1:15" x14ac:dyDescent="0.2">
      <c r="A1254" s="9"/>
      <c r="B1254" s="9"/>
      <c r="C1254" s="9"/>
      <c r="D1254" s="9"/>
      <c r="E1254" s="9"/>
      <c r="F1254" s="9"/>
      <c r="G1254" s="9"/>
      <c r="H1254" s="9"/>
      <c r="I1254" s="9"/>
      <c r="J1254" s="9"/>
      <c r="K1254" s="9"/>
      <c r="L1254" s="9"/>
      <c r="M1254" s="9"/>
      <c r="N1254" s="9"/>
      <c r="O1254" s="9"/>
    </row>
    <row r="1255" spans="1:15" x14ac:dyDescent="0.2">
      <c r="A1255" s="9"/>
      <c r="B1255" s="9"/>
      <c r="C1255" s="9"/>
      <c r="D1255" s="9"/>
      <c r="E1255" s="9"/>
      <c r="F1255" s="9"/>
      <c r="G1255" s="9"/>
      <c r="H1255" s="9"/>
      <c r="I1255" s="9"/>
      <c r="J1255" s="9"/>
      <c r="K1255" s="9"/>
      <c r="L1255" s="9"/>
      <c r="M1255" s="9"/>
      <c r="N1255" s="9"/>
      <c r="O1255" s="9"/>
    </row>
    <row r="1256" spans="1:15" x14ac:dyDescent="0.2">
      <c r="A1256" s="9"/>
      <c r="B1256" s="9"/>
      <c r="C1256" s="9"/>
      <c r="D1256" s="9"/>
      <c r="E1256" s="9"/>
      <c r="F1256" s="9"/>
      <c r="G1256" s="9"/>
      <c r="H1256" s="9"/>
      <c r="I1256" s="9"/>
      <c r="J1256" s="9"/>
      <c r="K1256" s="9"/>
      <c r="L1256" s="9"/>
      <c r="M1256" s="9"/>
      <c r="N1256" s="9"/>
      <c r="O1256" s="9"/>
    </row>
    <row r="1257" spans="1:15" x14ac:dyDescent="0.2">
      <c r="A1257" s="9"/>
      <c r="B1257" s="9"/>
      <c r="C1257" s="9"/>
      <c r="D1257" s="9"/>
      <c r="E1257" s="9"/>
      <c r="F1257" s="9"/>
      <c r="G1257" s="9"/>
      <c r="H1257" s="9"/>
      <c r="I1257" s="9"/>
      <c r="J1257" s="9"/>
      <c r="K1257" s="9"/>
      <c r="L1257" s="9"/>
      <c r="M1257" s="9"/>
      <c r="N1257" s="9"/>
      <c r="O1257" s="9"/>
    </row>
    <row r="1258" spans="1:15" x14ac:dyDescent="0.2">
      <c r="A1258" s="9"/>
      <c r="B1258" s="9"/>
      <c r="C1258" s="9"/>
      <c r="D1258" s="9"/>
      <c r="E1258" s="9"/>
      <c r="F1258" s="9"/>
      <c r="G1258" s="9"/>
      <c r="H1258" s="9"/>
      <c r="I1258" s="9"/>
      <c r="J1258" s="9"/>
      <c r="K1258" s="9"/>
      <c r="L1258" s="9"/>
      <c r="M1258" s="9"/>
      <c r="N1258" s="9"/>
      <c r="O1258" s="9"/>
    </row>
    <row r="1259" spans="1:15" x14ac:dyDescent="0.2">
      <c r="A1259" s="9"/>
      <c r="B1259" s="9"/>
      <c r="C1259" s="9"/>
      <c r="D1259" s="9"/>
      <c r="E1259" s="9"/>
      <c r="F1259" s="9"/>
      <c r="G1259" s="9"/>
      <c r="H1259" s="9"/>
      <c r="I1259" s="9"/>
      <c r="J1259" s="9"/>
      <c r="K1259" s="9"/>
      <c r="L1259" s="9"/>
      <c r="M1259" s="9"/>
      <c r="N1259" s="9"/>
      <c r="O1259" s="9"/>
    </row>
    <row r="1260" spans="1:15" x14ac:dyDescent="0.2">
      <c r="A1260" s="9"/>
      <c r="B1260" s="9"/>
      <c r="C1260" s="9"/>
      <c r="D1260" s="9"/>
      <c r="E1260" s="9"/>
      <c r="F1260" s="9"/>
      <c r="G1260" s="9"/>
      <c r="H1260" s="9"/>
      <c r="I1260" s="9"/>
      <c r="J1260" s="9"/>
      <c r="K1260" s="9"/>
      <c r="L1260" s="9"/>
      <c r="M1260" s="9"/>
      <c r="N1260" s="9"/>
      <c r="O1260" s="9"/>
    </row>
    <row r="1261" spans="1:15" x14ac:dyDescent="0.2">
      <c r="A1261" s="9"/>
      <c r="B1261" s="9"/>
      <c r="C1261" s="9"/>
      <c r="D1261" s="9"/>
      <c r="E1261" s="9"/>
      <c r="F1261" s="9"/>
      <c r="G1261" s="9"/>
      <c r="H1261" s="9"/>
      <c r="I1261" s="9"/>
      <c r="J1261" s="9"/>
      <c r="K1261" s="9"/>
      <c r="L1261" s="9"/>
      <c r="M1261" s="9"/>
      <c r="N1261" s="9"/>
      <c r="O1261" s="9"/>
    </row>
    <row r="1262" spans="1:15" x14ac:dyDescent="0.2">
      <c r="A1262" s="9"/>
      <c r="B1262" s="9"/>
      <c r="C1262" s="9"/>
      <c r="D1262" s="9"/>
      <c r="E1262" s="9"/>
      <c r="F1262" s="9"/>
      <c r="G1262" s="9"/>
      <c r="H1262" s="9"/>
      <c r="I1262" s="9"/>
      <c r="J1262" s="9"/>
      <c r="K1262" s="9"/>
      <c r="L1262" s="9"/>
      <c r="M1262" s="9"/>
      <c r="N1262" s="9"/>
      <c r="O1262" s="9"/>
    </row>
    <row r="1263" spans="1:15" x14ac:dyDescent="0.2">
      <c r="A1263" s="9"/>
      <c r="B1263" s="9"/>
      <c r="C1263" s="9"/>
      <c r="D1263" s="9"/>
      <c r="E1263" s="9"/>
      <c r="F1263" s="9"/>
      <c r="G1263" s="9"/>
      <c r="H1263" s="9"/>
      <c r="I1263" s="9"/>
      <c r="J1263" s="9"/>
      <c r="K1263" s="9"/>
      <c r="L1263" s="9"/>
      <c r="M1263" s="9"/>
      <c r="N1263" s="9"/>
      <c r="O1263" s="9"/>
    </row>
    <row r="1264" spans="1:15" x14ac:dyDescent="0.2">
      <c r="A1264" s="9"/>
      <c r="B1264" s="9"/>
      <c r="C1264" s="9"/>
      <c r="D1264" s="9"/>
      <c r="E1264" s="9"/>
      <c r="F1264" s="9"/>
      <c r="G1264" s="9"/>
      <c r="H1264" s="9"/>
      <c r="I1264" s="9"/>
      <c r="J1264" s="9"/>
      <c r="K1264" s="9"/>
      <c r="L1264" s="9"/>
      <c r="M1264" s="9"/>
      <c r="N1264" s="9"/>
      <c r="O1264" s="9"/>
    </row>
    <row r="1265" spans="1:15" x14ac:dyDescent="0.2">
      <c r="A1265" s="9"/>
      <c r="B1265" s="9"/>
      <c r="C1265" s="9"/>
      <c r="D1265" s="9"/>
      <c r="E1265" s="9"/>
      <c r="F1265" s="9"/>
      <c r="G1265" s="9"/>
      <c r="H1265" s="9"/>
      <c r="I1265" s="9"/>
      <c r="J1265" s="9"/>
      <c r="K1265" s="9"/>
      <c r="L1265" s="9"/>
      <c r="M1265" s="9"/>
      <c r="N1265" s="9"/>
      <c r="O1265" s="9"/>
    </row>
    <row r="1266" spans="1:15" x14ac:dyDescent="0.2">
      <c r="A1266" s="9"/>
      <c r="B1266" s="9"/>
      <c r="C1266" s="9"/>
      <c r="D1266" s="9"/>
      <c r="E1266" s="9"/>
      <c r="F1266" s="9"/>
      <c r="G1266" s="9"/>
      <c r="H1266" s="9"/>
      <c r="I1266" s="9"/>
      <c r="J1266" s="9"/>
      <c r="K1266" s="9"/>
      <c r="L1266" s="9"/>
      <c r="M1266" s="9"/>
      <c r="N1266" s="9"/>
      <c r="O1266" s="9"/>
    </row>
    <row r="1267" spans="1:15" x14ac:dyDescent="0.2">
      <c r="A1267" s="9"/>
      <c r="B1267" s="9"/>
      <c r="C1267" s="9"/>
      <c r="D1267" s="9"/>
      <c r="E1267" s="9"/>
      <c r="F1267" s="9"/>
      <c r="G1267" s="9"/>
      <c r="H1267" s="9"/>
      <c r="I1267" s="9"/>
      <c r="J1267" s="9"/>
      <c r="K1267" s="9"/>
      <c r="L1267" s="9"/>
      <c r="M1267" s="9"/>
      <c r="N1267" s="9"/>
      <c r="O1267" s="9"/>
    </row>
    <row r="1268" spans="1:15" x14ac:dyDescent="0.2">
      <c r="A1268" s="9"/>
      <c r="B1268" s="9"/>
      <c r="C1268" s="9"/>
      <c r="D1268" s="9"/>
      <c r="E1268" s="9"/>
      <c r="F1268" s="9"/>
      <c r="G1268" s="9"/>
      <c r="H1268" s="9"/>
      <c r="I1268" s="9"/>
      <c r="J1268" s="9"/>
      <c r="K1268" s="9"/>
      <c r="L1268" s="9"/>
      <c r="M1268" s="9"/>
      <c r="N1268" s="9"/>
      <c r="O1268" s="9"/>
    </row>
    <row r="1269" spans="1:15" x14ac:dyDescent="0.2">
      <c r="A1269" s="9"/>
      <c r="B1269" s="9"/>
      <c r="C1269" s="9"/>
      <c r="D1269" s="9"/>
      <c r="E1269" s="9"/>
      <c r="F1269" s="9"/>
      <c r="G1269" s="9"/>
      <c r="H1269" s="9"/>
      <c r="I1269" s="9"/>
      <c r="J1269" s="9"/>
      <c r="K1269" s="9"/>
      <c r="L1269" s="9"/>
      <c r="M1269" s="9"/>
      <c r="N1269" s="9"/>
      <c r="O1269" s="9"/>
    </row>
    <row r="1270" spans="1:15" x14ac:dyDescent="0.2">
      <c r="A1270" s="9"/>
      <c r="B1270" s="9"/>
      <c r="C1270" s="9"/>
      <c r="D1270" s="9"/>
      <c r="E1270" s="9"/>
      <c r="F1270" s="9"/>
      <c r="G1270" s="9"/>
      <c r="H1270" s="9"/>
      <c r="I1270" s="9"/>
      <c r="J1270" s="9"/>
      <c r="K1270" s="9"/>
      <c r="L1270" s="9"/>
      <c r="M1270" s="9"/>
      <c r="N1270" s="9"/>
      <c r="O1270" s="9"/>
    </row>
    <row r="1271" spans="1:15" x14ac:dyDescent="0.2">
      <c r="A1271" s="9"/>
      <c r="B1271" s="9" t="s">
        <v>182</v>
      </c>
      <c r="C1271" s="9"/>
      <c r="D1271" s="9"/>
      <c r="E1271" s="9"/>
      <c r="F1271" s="9"/>
      <c r="G1271" s="9"/>
      <c r="H1271" s="9"/>
      <c r="I1271" s="9"/>
      <c r="J1271" s="9"/>
      <c r="K1271" s="9"/>
      <c r="L1271" s="9"/>
      <c r="M1271" s="9"/>
      <c r="N1271" s="9"/>
      <c r="O1271" s="9"/>
    </row>
    <row r="1272" spans="1:15" x14ac:dyDescent="0.2">
      <c r="A1272" s="9"/>
      <c r="B1272" s="9" t="s">
        <v>183</v>
      </c>
      <c r="C1272" s="9"/>
      <c r="D1272" s="9"/>
      <c r="E1272" s="9"/>
      <c r="F1272" s="9"/>
      <c r="G1272" s="9"/>
      <c r="H1272" s="9"/>
      <c r="I1272" s="9"/>
      <c r="J1272" s="9"/>
      <c r="K1272" s="9"/>
      <c r="L1272" s="9"/>
      <c r="M1272" s="9"/>
      <c r="N1272" s="9"/>
      <c r="O1272" s="9"/>
    </row>
    <row r="1273" spans="1:15" x14ac:dyDescent="0.2">
      <c r="A1273" s="9"/>
      <c r="B1273" s="9"/>
      <c r="C1273" s="9"/>
      <c r="D1273" s="9"/>
      <c r="E1273" s="9"/>
      <c r="F1273" s="9"/>
      <c r="G1273" s="9"/>
      <c r="H1273" s="9"/>
      <c r="I1273" s="9"/>
      <c r="J1273" s="9"/>
      <c r="K1273" s="9"/>
      <c r="L1273" s="9"/>
      <c r="M1273" s="9"/>
      <c r="N1273" s="9"/>
      <c r="O1273" s="9"/>
    </row>
    <row r="1274" spans="1:15" x14ac:dyDescent="0.2">
      <c r="A1274" s="9"/>
      <c r="B1274" s="9"/>
      <c r="C1274" s="9"/>
      <c r="D1274" s="9"/>
      <c r="E1274" s="9"/>
      <c r="F1274" s="9"/>
      <c r="G1274" s="9"/>
      <c r="H1274" s="9"/>
      <c r="I1274" s="9"/>
      <c r="J1274" s="9"/>
      <c r="K1274" s="9"/>
      <c r="L1274" s="9"/>
      <c r="M1274" s="9"/>
      <c r="N1274" s="9"/>
      <c r="O1274" s="9"/>
    </row>
    <row r="1275" spans="1:15" x14ac:dyDescent="0.2">
      <c r="A1275" s="9"/>
      <c r="B1275" s="9"/>
      <c r="C1275" s="9"/>
      <c r="D1275" s="9"/>
      <c r="E1275" s="9"/>
      <c r="F1275" s="9"/>
      <c r="G1275" s="9"/>
      <c r="H1275" s="9"/>
      <c r="I1275" s="9"/>
      <c r="J1275" s="9"/>
      <c r="K1275" s="9"/>
      <c r="L1275" s="9"/>
      <c r="M1275" s="9"/>
      <c r="N1275" s="9"/>
      <c r="O1275" s="9"/>
    </row>
    <row r="1276" spans="1:15" x14ac:dyDescent="0.2">
      <c r="A1276" s="9"/>
      <c r="B1276" s="9"/>
      <c r="C1276" s="9"/>
      <c r="D1276" s="9"/>
      <c r="E1276" s="9"/>
      <c r="F1276" s="9"/>
      <c r="G1276" s="9"/>
      <c r="H1276" s="9"/>
      <c r="I1276" s="9"/>
      <c r="J1276" s="9"/>
      <c r="K1276" s="9"/>
      <c r="L1276" s="9"/>
      <c r="M1276" s="9"/>
      <c r="N1276" s="9"/>
      <c r="O1276" s="9"/>
    </row>
    <row r="1277" spans="1:15" x14ac:dyDescent="0.2">
      <c r="A1277" s="9"/>
      <c r="B1277" s="9"/>
      <c r="C1277" s="9"/>
      <c r="D1277" s="9"/>
      <c r="E1277" s="9"/>
      <c r="F1277" s="9"/>
      <c r="G1277" s="9"/>
      <c r="H1277" s="9"/>
      <c r="I1277" s="9"/>
      <c r="J1277" s="9"/>
      <c r="K1277" s="9"/>
      <c r="L1277" s="9"/>
      <c r="M1277" s="9"/>
      <c r="N1277" s="9"/>
      <c r="O1277" s="9"/>
    </row>
    <row r="1278" spans="1:15" x14ac:dyDescent="0.2">
      <c r="A1278" s="9"/>
      <c r="B1278" s="9"/>
      <c r="C1278" s="9"/>
      <c r="D1278" s="9"/>
      <c r="E1278" s="9"/>
      <c r="F1278" s="9"/>
      <c r="G1278" s="9"/>
      <c r="H1278" s="9"/>
      <c r="I1278" s="9"/>
      <c r="J1278" s="9"/>
      <c r="K1278" s="9"/>
      <c r="L1278" s="9"/>
      <c r="M1278" s="9"/>
      <c r="N1278" s="9"/>
      <c r="O1278" s="9"/>
    </row>
    <row r="1279" spans="1:15" x14ac:dyDescent="0.2">
      <c r="A1279" s="9"/>
      <c r="B1279" s="9"/>
      <c r="C1279" s="9"/>
      <c r="D1279" s="9"/>
      <c r="E1279" s="9"/>
      <c r="F1279" s="9"/>
      <c r="G1279" s="9"/>
      <c r="H1279" s="9"/>
      <c r="I1279" s="9"/>
      <c r="J1279" s="9"/>
      <c r="K1279" s="9"/>
      <c r="L1279" s="9"/>
      <c r="M1279" s="9"/>
      <c r="N1279" s="9"/>
      <c r="O1279" s="9"/>
    </row>
    <row r="1280" spans="1:15" x14ac:dyDescent="0.2">
      <c r="A1280" s="9"/>
      <c r="B1280" s="9"/>
      <c r="C1280" s="9"/>
      <c r="D1280" s="9"/>
      <c r="E1280" s="9"/>
      <c r="F1280" s="9"/>
      <c r="G1280" s="9"/>
      <c r="H1280" s="9"/>
      <c r="I1280" s="9"/>
      <c r="J1280" s="9"/>
      <c r="K1280" s="9"/>
      <c r="L1280" s="9"/>
      <c r="M1280" s="9"/>
      <c r="N1280" s="9"/>
      <c r="O1280" s="9"/>
    </row>
    <row r="1281" spans="1:15" x14ac:dyDescent="0.2">
      <c r="A1281" s="9"/>
      <c r="B1281" s="9"/>
      <c r="C1281" s="9"/>
      <c r="D1281" s="9"/>
      <c r="E1281" s="9"/>
      <c r="F1281" s="9"/>
      <c r="G1281" s="9"/>
      <c r="H1281" s="9"/>
      <c r="I1281" s="9"/>
      <c r="J1281" s="9"/>
      <c r="K1281" s="9"/>
      <c r="L1281" s="9"/>
      <c r="M1281" s="9"/>
      <c r="N1281" s="9"/>
      <c r="O1281" s="9"/>
    </row>
    <row r="1282" spans="1:15" x14ac:dyDescent="0.2">
      <c r="A1282" s="9"/>
      <c r="B1282" s="9"/>
      <c r="C1282" s="9"/>
      <c r="D1282" s="9"/>
      <c r="E1282" s="9"/>
      <c r="F1282" s="9"/>
      <c r="G1282" s="9"/>
      <c r="H1282" s="9"/>
      <c r="I1282" s="9"/>
      <c r="J1282" s="9"/>
      <c r="K1282" s="9"/>
      <c r="L1282" s="9"/>
      <c r="M1282" s="9"/>
      <c r="N1282" s="9"/>
      <c r="O1282" s="9"/>
    </row>
    <row r="1283" spans="1:15" x14ac:dyDescent="0.2">
      <c r="A1283" s="9"/>
      <c r="B1283" s="9"/>
      <c r="C1283" s="9"/>
      <c r="D1283" s="9"/>
      <c r="E1283" s="9"/>
      <c r="F1283" s="9"/>
      <c r="G1283" s="9"/>
      <c r="H1283" s="9"/>
      <c r="I1283" s="9"/>
      <c r="J1283" s="9"/>
      <c r="K1283" s="9"/>
      <c r="L1283" s="9"/>
      <c r="M1283" s="9"/>
      <c r="N1283" s="9"/>
      <c r="O1283" s="9"/>
    </row>
    <row r="1284" spans="1:15" x14ac:dyDescent="0.2">
      <c r="A1284" s="9"/>
      <c r="B1284" s="9"/>
      <c r="C1284" s="9"/>
      <c r="D1284" s="9"/>
      <c r="E1284" s="9"/>
      <c r="F1284" s="9"/>
      <c r="G1284" s="9"/>
      <c r="H1284" s="9"/>
      <c r="I1284" s="9"/>
      <c r="J1284" s="9"/>
      <c r="K1284" s="9"/>
      <c r="L1284" s="9"/>
      <c r="M1284" s="9"/>
      <c r="N1284" s="9"/>
      <c r="O1284" s="9"/>
    </row>
    <row r="1285" spans="1:15" x14ac:dyDescent="0.2">
      <c r="A1285" s="9"/>
      <c r="B1285" s="9"/>
      <c r="C1285" s="9"/>
      <c r="D1285" s="9"/>
      <c r="E1285" s="9"/>
      <c r="F1285" s="9"/>
      <c r="G1285" s="9"/>
      <c r="H1285" s="9"/>
      <c r="I1285" s="9"/>
      <c r="J1285" s="9"/>
      <c r="K1285" s="9"/>
      <c r="L1285" s="9"/>
      <c r="M1285" s="9"/>
      <c r="N1285" s="9"/>
      <c r="O1285" s="9"/>
    </row>
    <row r="1286" spans="1:15" x14ac:dyDescent="0.2">
      <c r="A1286" s="9"/>
      <c r="B1286" s="9"/>
      <c r="C1286" s="9"/>
      <c r="D1286" s="9"/>
      <c r="E1286" s="9"/>
      <c r="F1286" s="9"/>
      <c r="G1286" s="9"/>
      <c r="H1286" s="9"/>
      <c r="I1286" s="9"/>
      <c r="J1286" s="9"/>
      <c r="K1286" s="9"/>
      <c r="L1286" s="9"/>
      <c r="M1286" s="9"/>
      <c r="N1286" s="9"/>
      <c r="O1286" s="9"/>
    </row>
    <row r="1287" spans="1:15" x14ac:dyDescent="0.2">
      <c r="A1287" s="9"/>
      <c r="B1287" s="9"/>
      <c r="C1287" s="9"/>
      <c r="D1287" s="9"/>
      <c r="E1287" s="9"/>
      <c r="F1287" s="9"/>
      <c r="G1287" s="9"/>
      <c r="H1287" s="9"/>
      <c r="I1287" s="9"/>
      <c r="J1287" s="9"/>
      <c r="K1287" s="9"/>
      <c r="L1287" s="9"/>
      <c r="M1287" s="9"/>
      <c r="N1287" s="9"/>
      <c r="O1287" s="9"/>
    </row>
    <row r="1288" spans="1:15" x14ac:dyDescent="0.2">
      <c r="A1288" s="9"/>
      <c r="B1288" s="9"/>
      <c r="C1288" s="9"/>
      <c r="D1288" s="9"/>
      <c r="E1288" s="9"/>
      <c r="F1288" s="9"/>
      <c r="G1288" s="9"/>
      <c r="H1288" s="9"/>
      <c r="I1288" s="9"/>
      <c r="J1288" s="9"/>
      <c r="K1288" s="9"/>
      <c r="L1288" s="9"/>
      <c r="M1288" s="9"/>
      <c r="N1288" s="9"/>
      <c r="O1288" s="9"/>
    </row>
    <row r="1289" spans="1:15" x14ac:dyDescent="0.2">
      <c r="A1289" s="9"/>
      <c r="B1289" s="9"/>
      <c r="C1289" s="9"/>
      <c r="D1289" s="9"/>
      <c r="E1289" s="9"/>
      <c r="F1289" s="9"/>
      <c r="G1289" s="9"/>
      <c r="H1289" s="9"/>
      <c r="I1289" s="9"/>
      <c r="J1289" s="9"/>
      <c r="K1289" s="9"/>
      <c r="L1289" s="9"/>
      <c r="M1289" s="9"/>
      <c r="N1289" s="9"/>
      <c r="O1289" s="9"/>
    </row>
    <row r="1290" spans="1:15" x14ac:dyDescent="0.2">
      <c r="A1290" s="9"/>
      <c r="B1290" s="9"/>
      <c r="C1290" s="9"/>
      <c r="D1290" s="9"/>
      <c r="E1290" s="9"/>
      <c r="F1290" s="9"/>
      <c r="G1290" s="9"/>
      <c r="H1290" s="9"/>
      <c r="I1290" s="9"/>
      <c r="J1290" s="9"/>
      <c r="K1290" s="9"/>
      <c r="L1290" s="9"/>
      <c r="M1290" s="9"/>
      <c r="N1290" s="9"/>
      <c r="O1290" s="9"/>
    </row>
    <row r="1291" spans="1:15" x14ac:dyDescent="0.2">
      <c r="A1291" s="9"/>
      <c r="B1291" s="9"/>
      <c r="C1291" s="9"/>
      <c r="D1291" s="9"/>
      <c r="E1291" s="9"/>
      <c r="F1291" s="9"/>
      <c r="G1291" s="9"/>
      <c r="H1291" s="9"/>
      <c r="I1291" s="9"/>
      <c r="J1291" s="9"/>
      <c r="K1291" s="9"/>
      <c r="L1291" s="9"/>
      <c r="M1291" s="9"/>
      <c r="N1291" s="9"/>
      <c r="O1291" s="9"/>
    </row>
    <row r="1292" spans="1:15" x14ac:dyDescent="0.2">
      <c r="A1292" s="9"/>
      <c r="B1292" s="9"/>
      <c r="C1292" s="9"/>
      <c r="D1292" s="9"/>
      <c r="E1292" s="9"/>
      <c r="F1292" s="9"/>
      <c r="G1292" s="9"/>
      <c r="H1292" s="9"/>
      <c r="I1292" s="9"/>
      <c r="J1292" s="9"/>
      <c r="K1292" s="9"/>
      <c r="L1292" s="9"/>
      <c r="M1292" s="9"/>
      <c r="N1292" s="9"/>
      <c r="O1292" s="9"/>
    </row>
    <row r="1293" spans="1:15" x14ac:dyDescent="0.2">
      <c r="A1293" s="9"/>
      <c r="B1293" s="9"/>
      <c r="C1293" s="9"/>
      <c r="D1293" s="9"/>
      <c r="E1293" s="9"/>
      <c r="F1293" s="9"/>
      <c r="G1293" s="9"/>
      <c r="H1293" s="9"/>
      <c r="I1293" s="9"/>
      <c r="J1293" s="9"/>
      <c r="K1293" s="9"/>
      <c r="L1293" s="9"/>
      <c r="M1293" s="9"/>
      <c r="N1293" s="9"/>
      <c r="O1293" s="9"/>
    </row>
    <row r="1294" spans="1:15" x14ac:dyDescent="0.2">
      <c r="A1294" s="9"/>
      <c r="B1294" s="9"/>
      <c r="C1294" s="9"/>
      <c r="D1294" s="9"/>
      <c r="E1294" s="9"/>
      <c r="F1294" s="9"/>
      <c r="G1294" s="9"/>
      <c r="H1294" s="9"/>
      <c r="I1294" s="9"/>
      <c r="J1294" s="9"/>
      <c r="K1294" s="9"/>
      <c r="L1294" s="9"/>
      <c r="M1294" s="9"/>
      <c r="N1294" s="9"/>
      <c r="O1294" s="9"/>
    </row>
    <row r="1295" spans="1:15" x14ac:dyDescent="0.2">
      <c r="A1295" s="9"/>
      <c r="B1295" s="9"/>
      <c r="C1295" s="9"/>
      <c r="D1295" s="9"/>
      <c r="E1295" s="9"/>
      <c r="F1295" s="9"/>
      <c r="G1295" s="9"/>
      <c r="H1295" s="9"/>
      <c r="I1295" s="9"/>
      <c r="J1295" s="9"/>
      <c r="K1295" s="9"/>
      <c r="L1295" s="9"/>
      <c r="M1295" s="9"/>
      <c r="N1295" s="9"/>
      <c r="O1295" s="9"/>
    </row>
    <row r="1296" spans="1:15" x14ac:dyDescent="0.2">
      <c r="A1296" s="9"/>
      <c r="B1296" s="9" t="s">
        <v>186</v>
      </c>
      <c r="C1296" s="9"/>
      <c r="D1296" s="9"/>
      <c r="E1296" s="9"/>
      <c r="F1296" s="9"/>
      <c r="G1296" s="9"/>
      <c r="H1296" s="9"/>
      <c r="I1296" s="9"/>
      <c r="J1296" s="9"/>
      <c r="K1296" s="9"/>
      <c r="L1296" s="9"/>
      <c r="M1296" s="9"/>
      <c r="N1296" s="9"/>
      <c r="O1296" s="9"/>
    </row>
    <row r="1297" spans="1:15" x14ac:dyDescent="0.2">
      <c r="A1297" s="9"/>
      <c r="B1297" s="9"/>
      <c r="C1297" s="9"/>
      <c r="D1297" s="9"/>
      <c r="E1297" s="9"/>
      <c r="F1297" s="9"/>
      <c r="G1297" s="9"/>
      <c r="H1297" s="9"/>
      <c r="I1297" s="9"/>
      <c r="J1297" s="9"/>
      <c r="K1297" s="9"/>
      <c r="L1297" s="9"/>
      <c r="M1297" s="9"/>
      <c r="N1297" s="9"/>
      <c r="O1297" s="9"/>
    </row>
    <row r="1298" spans="1:15" x14ac:dyDescent="0.2">
      <c r="A1298" s="88"/>
      <c r="B1298" s="88"/>
      <c r="C1298" s="88"/>
      <c r="D1298" s="88"/>
      <c r="E1298" s="88"/>
      <c r="F1298" s="88"/>
      <c r="G1298" s="88"/>
      <c r="H1298" s="88"/>
      <c r="I1298" s="88"/>
      <c r="J1298" s="88"/>
      <c r="K1298" s="88"/>
      <c r="L1298" s="88"/>
      <c r="M1298" s="88"/>
      <c r="N1298" s="88"/>
      <c r="O1298" s="88"/>
    </row>
    <row r="1299" spans="1:15" x14ac:dyDescent="0.2">
      <c r="A1299" s="88"/>
      <c r="B1299" s="89" t="s">
        <v>185</v>
      </c>
      <c r="C1299" s="88"/>
      <c r="D1299" s="88"/>
      <c r="E1299" s="88"/>
      <c r="F1299" s="88"/>
      <c r="G1299" s="88"/>
      <c r="H1299" s="88"/>
      <c r="I1299" s="88"/>
      <c r="J1299" s="88"/>
      <c r="K1299" s="88"/>
      <c r="L1299" s="88"/>
      <c r="M1299" s="88"/>
      <c r="N1299" s="88"/>
      <c r="O1299" s="88"/>
    </row>
    <row r="1300" spans="1:15" x14ac:dyDescent="0.2">
      <c r="A1300" s="88"/>
      <c r="B1300" s="88"/>
      <c r="C1300" s="88"/>
      <c r="D1300" s="88"/>
      <c r="E1300" s="88"/>
      <c r="F1300" s="88"/>
      <c r="G1300" s="88"/>
      <c r="H1300" s="88"/>
      <c r="I1300" s="88"/>
      <c r="J1300" s="88"/>
      <c r="K1300" s="88"/>
      <c r="L1300" s="88"/>
      <c r="M1300" s="88"/>
      <c r="N1300" s="88"/>
      <c r="O1300" s="88"/>
    </row>
    <row r="1301" spans="1:15" x14ac:dyDescent="0.2">
      <c r="A1301" s="88"/>
      <c r="B1301" s="88" t="s">
        <v>188</v>
      </c>
      <c r="C1301" s="88"/>
      <c r="D1301" s="88"/>
      <c r="E1301" s="88"/>
      <c r="F1301" s="88"/>
      <c r="G1301" s="88"/>
      <c r="H1301" s="88"/>
      <c r="I1301" s="88"/>
      <c r="J1301" s="88"/>
      <c r="K1301" s="88"/>
      <c r="L1301" s="88"/>
      <c r="M1301" s="88"/>
      <c r="N1301" s="88"/>
      <c r="O1301" s="88"/>
    </row>
    <row r="1302" spans="1:15" x14ac:dyDescent="0.2">
      <c r="A1302" s="88"/>
      <c r="B1302" s="88" t="s">
        <v>193</v>
      </c>
      <c r="C1302" s="88"/>
      <c r="D1302" s="88"/>
      <c r="E1302" s="88"/>
      <c r="F1302" s="88"/>
      <c r="G1302" s="88"/>
      <c r="H1302" s="88"/>
      <c r="I1302" s="88"/>
      <c r="J1302" s="88"/>
      <c r="K1302" s="88"/>
      <c r="L1302" s="88"/>
      <c r="M1302" s="88"/>
      <c r="N1302" s="88"/>
      <c r="O1302" s="88"/>
    </row>
    <row r="1303" spans="1:15" x14ac:dyDescent="0.2">
      <c r="A1303" s="88"/>
      <c r="B1303" s="88"/>
      <c r="C1303" s="88"/>
      <c r="D1303" s="88"/>
      <c r="E1303" s="88"/>
      <c r="F1303" s="88"/>
      <c r="G1303" s="88"/>
      <c r="H1303" s="88"/>
      <c r="I1303" s="88"/>
      <c r="J1303" s="88"/>
      <c r="K1303" s="88"/>
      <c r="L1303" s="88"/>
      <c r="M1303" s="88"/>
      <c r="N1303" s="88"/>
      <c r="O1303" s="88"/>
    </row>
    <row r="1304" spans="1:15" x14ac:dyDescent="0.2">
      <c r="A1304" s="88"/>
      <c r="B1304" s="88"/>
      <c r="C1304" s="88"/>
      <c r="D1304" s="88"/>
      <c r="E1304" s="88"/>
      <c r="F1304" s="88"/>
      <c r="G1304" s="88"/>
      <c r="H1304" s="88"/>
      <c r="I1304" s="88"/>
      <c r="J1304" s="88"/>
      <c r="K1304" s="88"/>
      <c r="L1304" s="88"/>
      <c r="M1304" s="88"/>
      <c r="N1304" s="88"/>
      <c r="O1304" s="88"/>
    </row>
    <row r="1305" spans="1:15" x14ac:dyDescent="0.2">
      <c r="A1305" s="88"/>
      <c r="B1305" s="88"/>
      <c r="C1305" s="88"/>
      <c r="D1305" s="88"/>
      <c r="E1305" s="88"/>
      <c r="F1305" s="88"/>
      <c r="G1305" s="88"/>
      <c r="H1305" s="88"/>
      <c r="I1305" s="88"/>
      <c r="J1305" s="88"/>
      <c r="K1305" s="88"/>
      <c r="L1305" s="88"/>
      <c r="M1305" s="88"/>
      <c r="N1305" s="88"/>
      <c r="O1305" s="88"/>
    </row>
    <row r="1306" spans="1:15" x14ac:dyDescent="0.2">
      <c r="A1306" s="88"/>
      <c r="B1306" s="88"/>
      <c r="C1306" s="88"/>
      <c r="D1306" s="88"/>
      <c r="E1306" s="88"/>
      <c r="F1306" s="88"/>
      <c r="G1306" s="88"/>
      <c r="H1306" s="88"/>
      <c r="I1306" s="88"/>
      <c r="J1306" s="88"/>
      <c r="K1306" s="88"/>
      <c r="L1306" s="88"/>
      <c r="M1306" s="88"/>
      <c r="N1306" s="88"/>
      <c r="O1306" s="88"/>
    </row>
    <row r="1307" spans="1:15" x14ac:dyDescent="0.2">
      <c r="A1307" s="88"/>
      <c r="B1307" s="88"/>
      <c r="C1307" s="88"/>
      <c r="D1307" s="88"/>
      <c r="E1307" s="88"/>
      <c r="F1307" s="88"/>
      <c r="G1307" s="88"/>
      <c r="H1307" s="88"/>
      <c r="I1307" s="88"/>
      <c r="J1307" s="88"/>
      <c r="K1307" s="88"/>
      <c r="L1307" s="88"/>
      <c r="M1307" s="88"/>
      <c r="N1307" s="88"/>
      <c r="O1307" s="88"/>
    </row>
    <row r="1308" spans="1:15" x14ac:dyDescent="0.2">
      <c r="A1308" s="88"/>
      <c r="B1308" s="88"/>
      <c r="C1308" s="88"/>
      <c r="D1308" s="88"/>
      <c r="E1308" s="88"/>
      <c r="F1308" s="88"/>
      <c r="G1308" s="88"/>
      <c r="H1308" s="88"/>
      <c r="I1308" s="88"/>
      <c r="J1308" s="88"/>
      <c r="K1308" s="88"/>
      <c r="L1308" s="88"/>
      <c r="M1308" s="88"/>
      <c r="N1308" s="88"/>
      <c r="O1308" s="88"/>
    </row>
    <row r="1309" spans="1:15" x14ac:dyDescent="0.2">
      <c r="A1309" s="88"/>
      <c r="B1309" s="88"/>
      <c r="C1309" s="88"/>
      <c r="D1309" s="88"/>
      <c r="E1309" s="88"/>
      <c r="F1309" s="88"/>
      <c r="G1309" s="88"/>
      <c r="H1309" s="88"/>
      <c r="I1309" s="88"/>
      <c r="J1309" s="88"/>
      <c r="K1309" s="88"/>
      <c r="L1309" s="88"/>
      <c r="M1309" s="88"/>
      <c r="N1309" s="88"/>
      <c r="O1309" s="88"/>
    </row>
    <row r="1310" spans="1:15" x14ac:dyDescent="0.2">
      <c r="A1310" s="88"/>
      <c r="B1310" s="88"/>
      <c r="C1310" s="88"/>
      <c r="D1310" s="88"/>
      <c r="E1310" s="88"/>
      <c r="F1310" s="88"/>
      <c r="G1310" s="88"/>
      <c r="H1310" s="88"/>
      <c r="I1310" s="88"/>
      <c r="J1310" s="88"/>
      <c r="K1310" s="88"/>
      <c r="L1310" s="88"/>
      <c r="M1310" s="88"/>
      <c r="N1310" s="88"/>
      <c r="O1310" s="88"/>
    </row>
    <row r="1311" spans="1:15" x14ac:dyDescent="0.2">
      <c r="A1311" s="88"/>
      <c r="B1311" s="88"/>
      <c r="C1311" s="88"/>
      <c r="D1311" s="88"/>
      <c r="E1311" s="88"/>
      <c r="F1311" s="88"/>
      <c r="G1311" s="88"/>
      <c r="H1311" s="88"/>
      <c r="I1311" s="88"/>
      <c r="J1311" s="88"/>
      <c r="K1311" s="88"/>
      <c r="L1311" s="88"/>
      <c r="M1311" s="88"/>
      <c r="N1311" s="88"/>
      <c r="O1311" s="88"/>
    </row>
    <row r="1312" spans="1:15" x14ac:dyDescent="0.2">
      <c r="A1312" s="88"/>
      <c r="B1312" s="88"/>
      <c r="C1312" s="88"/>
      <c r="D1312" s="88"/>
      <c r="E1312" s="88"/>
      <c r="F1312" s="88"/>
      <c r="G1312" s="88"/>
      <c r="H1312" s="88"/>
      <c r="I1312" s="88"/>
      <c r="J1312" s="88"/>
      <c r="K1312" s="88"/>
      <c r="L1312" s="88"/>
      <c r="M1312" s="88"/>
      <c r="N1312" s="88"/>
      <c r="O1312" s="88"/>
    </row>
    <row r="1313" spans="1:15" x14ac:dyDescent="0.2">
      <c r="A1313" s="88"/>
      <c r="B1313" s="88"/>
      <c r="C1313" s="88"/>
      <c r="D1313" s="88"/>
      <c r="E1313" s="88"/>
      <c r="F1313" s="88"/>
      <c r="G1313" s="88"/>
      <c r="H1313" s="88"/>
      <c r="I1313" s="88"/>
      <c r="J1313" s="88"/>
      <c r="K1313" s="88"/>
      <c r="L1313" s="88"/>
      <c r="M1313" s="88"/>
      <c r="N1313" s="88"/>
      <c r="O1313" s="88"/>
    </row>
    <row r="1314" spans="1:15" x14ac:dyDescent="0.2">
      <c r="A1314" s="88"/>
      <c r="B1314" s="88"/>
      <c r="C1314" s="88"/>
      <c r="D1314" s="88"/>
      <c r="E1314" s="88"/>
      <c r="F1314" s="88"/>
      <c r="G1314" s="88"/>
      <c r="H1314" s="88"/>
      <c r="I1314" s="88"/>
      <c r="J1314" s="88"/>
      <c r="K1314" s="88"/>
      <c r="L1314" s="88"/>
      <c r="M1314" s="88"/>
      <c r="N1314" s="88"/>
      <c r="O1314" s="88"/>
    </row>
    <row r="1315" spans="1:15" x14ac:dyDescent="0.2">
      <c r="A1315" s="88"/>
      <c r="B1315" s="88"/>
      <c r="C1315" s="88"/>
      <c r="D1315" s="88"/>
      <c r="E1315" s="88"/>
      <c r="F1315" s="88"/>
      <c r="G1315" s="88"/>
      <c r="H1315" s="88"/>
      <c r="I1315" s="88"/>
      <c r="J1315" s="88"/>
      <c r="K1315" s="88"/>
      <c r="L1315" s="88"/>
      <c r="M1315" s="88"/>
      <c r="N1315" s="88"/>
      <c r="O1315" s="88"/>
    </row>
    <row r="1316" spans="1:15" x14ac:dyDescent="0.2">
      <c r="A1316" s="88"/>
      <c r="B1316" s="88"/>
      <c r="C1316" s="88"/>
      <c r="D1316" s="88"/>
      <c r="E1316" s="88"/>
      <c r="F1316" s="88"/>
      <c r="G1316" s="88"/>
      <c r="H1316" s="88"/>
      <c r="I1316" s="88"/>
      <c r="J1316" s="88"/>
      <c r="K1316" s="88"/>
      <c r="L1316" s="88"/>
      <c r="M1316" s="88"/>
      <c r="N1316" s="88"/>
      <c r="O1316" s="88"/>
    </row>
    <row r="1317" spans="1:15" x14ac:dyDescent="0.2">
      <c r="A1317" s="88"/>
      <c r="B1317" s="88"/>
      <c r="C1317" s="88"/>
      <c r="D1317" s="88"/>
      <c r="E1317" s="88"/>
      <c r="F1317" s="88"/>
      <c r="G1317" s="88"/>
      <c r="H1317" s="88"/>
      <c r="I1317" s="88"/>
      <c r="J1317" s="88"/>
      <c r="K1317" s="88"/>
      <c r="L1317" s="88"/>
      <c r="M1317" s="88"/>
      <c r="N1317" s="88"/>
      <c r="O1317" s="88"/>
    </row>
    <row r="1318" spans="1:15" x14ac:dyDescent="0.2">
      <c r="A1318" s="88"/>
      <c r="B1318" s="88"/>
      <c r="C1318" s="88"/>
      <c r="D1318" s="88"/>
      <c r="E1318" s="88"/>
      <c r="F1318" s="88"/>
      <c r="G1318" s="88"/>
      <c r="H1318" s="88"/>
      <c r="I1318" s="88"/>
      <c r="J1318" s="88"/>
      <c r="K1318" s="88"/>
      <c r="L1318" s="88"/>
      <c r="M1318" s="88"/>
      <c r="N1318" s="88"/>
      <c r="O1318" s="88"/>
    </row>
    <row r="1319" spans="1:15" x14ac:dyDescent="0.2">
      <c r="A1319" s="88"/>
      <c r="B1319" s="88"/>
      <c r="C1319" s="88"/>
      <c r="D1319" s="88"/>
      <c r="E1319" s="88"/>
      <c r="F1319" s="88"/>
      <c r="G1319" s="88"/>
      <c r="H1319" s="88"/>
      <c r="I1319" s="88"/>
      <c r="J1319" s="88"/>
      <c r="K1319" s="88"/>
      <c r="L1319" s="88"/>
      <c r="M1319" s="88"/>
      <c r="N1319" s="88"/>
      <c r="O1319" s="88"/>
    </row>
    <row r="1320" spans="1:15" x14ac:dyDescent="0.2">
      <c r="A1320" s="88"/>
      <c r="B1320" s="88"/>
      <c r="C1320" s="88"/>
      <c r="D1320" s="88"/>
      <c r="E1320" s="88"/>
      <c r="F1320" s="88"/>
      <c r="G1320" s="88"/>
      <c r="H1320" s="88"/>
      <c r="I1320" s="88"/>
      <c r="J1320" s="88"/>
      <c r="K1320" s="88"/>
      <c r="L1320" s="88"/>
      <c r="M1320" s="88"/>
      <c r="N1320" s="88"/>
      <c r="O1320" s="88"/>
    </row>
    <row r="1321" spans="1:15" x14ac:dyDescent="0.2">
      <c r="A1321" s="88"/>
      <c r="B1321" s="88"/>
      <c r="C1321" s="88"/>
      <c r="D1321" s="88"/>
      <c r="E1321" s="88"/>
      <c r="F1321" s="88"/>
      <c r="G1321" s="88"/>
      <c r="H1321" s="88"/>
      <c r="I1321" s="88"/>
      <c r="J1321" s="88"/>
      <c r="K1321" s="88"/>
      <c r="L1321" s="88"/>
      <c r="M1321" s="88"/>
      <c r="N1321" s="88"/>
      <c r="O1321" s="88"/>
    </row>
    <row r="1322" spans="1:15" x14ac:dyDescent="0.2">
      <c r="A1322" s="88"/>
      <c r="B1322" s="88"/>
      <c r="C1322" s="88"/>
      <c r="D1322" s="88"/>
      <c r="E1322" s="88"/>
      <c r="F1322" s="88"/>
      <c r="G1322" s="88"/>
      <c r="H1322" s="88"/>
      <c r="I1322" s="88"/>
      <c r="J1322" s="88"/>
      <c r="K1322" s="88"/>
      <c r="L1322" s="88"/>
      <c r="M1322" s="88"/>
      <c r="N1322" s="88"/>
      <c r="O1322" s="88"/>
    </row>
    <row r="1323" spans="1:15" x14ac:dyDescent="0.2">
      <c r="A1323" s="88"/>
      <c r="B1323" s="88"/>
      <c r="C1323" s="88"/>
      <c r="D1323" s="88"/>
      <c r="E1323" s="88"/>
      <c r="F1323" s="88"/>
      <c r="G1323" s="88"/>
      <c r="H1323" s="88"/>
      <c r="I1323" s="88"/>
      <c r="J1323" s="88"/>
      <c r="K1323" s="88"/>
      <c r="L1323" s="88"/>
      <c r="M1323" s="88"/>
      <c r="N1323" s="88"/>
      <c r="O1323" s="88"/>
    </row>
    <row r="1324" spans="1:15" x14ac:dyDescent="0.2">
      <c r="A1324" s="88"/>
      <c r="B1324" s="88"/>
      <c r="C1324" s="88"/>
      <c r="D1324" s="88"/>
      <c r="E1324" s="88"/>
      <c r="F1324" s="88"/>
      <c r="G1324" s="88"/>
      <c r="H1324" s="88"/>
      <c r="I1324" s="88"/>
      <c r="J1324" s="88"/>
      <c r="K1324" s="88"/>
      <c r="L1324" s="88"/>
      <c r="M1324" s="88"/>
      <c r="N1324" s="88"/>
      <c r="O1324" s="88"/>
    </row>
    <row r="1325" spans="1:15" x14ac:dyDescent="0.2">
      <c r="A1325" s="88"/>
      <c r="B1325" s="88"/>
      <c r="C1325" s="88"/>
      <c r="D1325" s="88"/>
      <c r="E1325" s="88"/>
      <c r="F1325" s="88"/>
      <c r="G1325" s="88"/>
      <c r="H1325" s="88"/>
      <c r="I1325" s="88"/>
      <c r="J1325" s="88"/>
      <c r="K1325" s="88"/>
      <c r="L1325" s="88"/>
      <c r="M1325" s="88"/>
      <c r="N1325" s="88"/>
      <c r="O1325" s="88"/>
    </row>
    <row r="1326" spans="1:15" x14ac:dyDescent="0.2">
      <c r="A1326" s="88"/>
      <c r="B1326" s="88"/>
      <c r="C1326" s="88"/>
      <c r="D1326" s="88"/>
      <c r="E1326" s="88"/>
      <c r="F1326" s="88"/>
      <c r="G1326" s="88"/>
      <c r="H1326" s="88"/>
      <c r="I1326" s="88"/>
      <c r="J1326" s="88"/>
      <c r="K1326" s="88"/>
      <c r="L1326" s="88"/>
      <c r="M1326" s="88"/>
      <c r="N1326" s="88"/>
      <c r="O1326" s="88"/>
    </row>
    <row r="1327" spans="1:15" x14ac:dyDescent="0.2">
      <c r="A1327" s="88"/>
      <c r="B1327" s="88"/>
      <c r="C1327" s="88"/>
      <c r="D1327" s="88"/>
      <c r="E1327" s="88"/>
      <c r="F1327" s="88"/>
      <c r="G1327" s="88"/>
      <c r="H1327" s="88"/>
      <c r="I1327" s="88"/>
      <c r="J1327" s="88"/>
      <c r="K1327" s="88"/>
      <c r="L1327" s="88"/>
      <c r="M1327" s="88"/>
      <c r="N1327" s="88"/>
      <c r="O1327" s="88"/>
    </row>
    <row r="1328" spans="1:15" x14ac:dyDescent="0.2">
      <c r="A1328" s="88"/>
      <c r="B1328" s="88"/>
      <c r="C1328" s="88"/>
      <c r="D1328" s="88"/>
      <c r="E1328" s="88"/>
      <c r="F1328" s="88"/>
      <c r="G1328" s="88"/>
      <c r="H1328" s="88"/>
      <c r="I1328" s="88"/>
      <c r="J1328" s="88"/>
      <c r="K1328" s="88"/>
      <c r="L1328" s="88"/>
      <c r="M1328" s="88"/>
      <c r="N1328" s="88"/>
      <c r="O1328" s="88"/>
    </row>
    <row r="1329" spans="1:15" x14ac:dyDescent="0.2">
      <c r="A1329" s="88"/>
      <c r="B1329" s="88"/>
      <c r="C1329" s="88"/>
      <c r="D1329" s="88"/>
      <c r="E1329" s="88"/>
      <c r="F1329" s="88"/>
      <c r="G1329" s="88"/>
      <c r="H1329" s="88"/>
      <c r="I1329" s="88"/>
      <c r="J1329" s="88"/>
      <c r="K1329" s="88"/>
      <c r="L1329" s="88"/>
      <c r="M1329" s="88"/>
      <c r="N1329" s="88"/>
      <c r="O1329" s="88"/>
    </row>
    <row r="1330" spans="1:15" x14ac:dyDescent="0.2">
      <c r="A1330" s="88"/>
      <c r="B1330" s="88"/>
      <c r="C1330" s="88"/>
      <c r="D1330" s="88"/>
      <c r="E1330" s="88"/>
      <c r="F1330" s="88"/>
      <c r="G1330" s="88"/>
      <c r="H1330" s="88"/>
      <c r="I1330" s="88"/>
      <c r="J1330" s="88"/>
      <c r="K1330" s="88"/>
      <c r="L1330" s="88"/>
      <c r="M1330" s="88"/>
      <c r="N1330" s="88"/>
      <c r="O1330" s="88"/>
    </row>
    <row r="1331" spans="1:15" x14ac:dyDescent="0.2">
      <c r="A1331" s="88"/>
      <c r="B1331" s="88"/>
      <c r="C1331" s="88"/>
      <c r="D1331" s="88"/>
      <c r="E1331" s="88"/>
      <c r="F1331" s="88"/>
      <c r="G1331" s="88"/>
      <c r="H1331" s="88"/>
      <c r="I1331" s="88"/>
      <c r="J1331" s="88"/>
      <c r="K1331" s="88"/>
      <c r="L1331" s="88"/>
      <c r="M1331" s="88"/>
      <c r="N1331" s="88"/>
      <c r="O1331" s="88"/>
    </row>
    <row r="1332" spans="1:15" x14ac:dyDescent="0.2">
      <c r="A1332" s="88"/>
      <c r="B1332" s="88"/>
      <c r="C1332" s="88"/>
      <c r="D1332" s="88"/>
      <c r="E1332" s="88"/>
      <c r="F1332" s="88"/>
      <c r="G1332" s="88"/>
      <c r="H1332" s="88"/>
      <c r="I1332" s="88"/>
      <c r="J1332" s="88"/>
      <c r="K1332" s="88"/>
      <c r="L1332" s="88"/>
      <c r="M1332" s="88"/>
      <c r="N1332" s="88"/>
      <c r="O1332" s="88"/>
    </row>
    <row r="1333" spans="1:15" x14ac:dyDescent="0.2">
      <c r="A1333" s="88"/>
      <c r="B1333" s="88"/>
      <c r="C1333" s="88"/>
      <c r="D1333" s="88"/>
      <c r="E1333" s="88"/>
      <c r="F1333" s="88"/>
      <c r="G1333" s="88"/>
      <c r="H1333" s="88"/>
      <c r="I1333" s="88"/>
      <c r="J1333" s="88"/>
      <c r="K1333" s="88"/>
      <c r="L1333" s="88"/>
      <c r="M1333" s="88"/>
      <c r="N1333" s="88"/>
      <c r="O1333" s="88"/>
    </row>
    <row r="1334" spans="1:15" x14ac:dyDescent="0.2">
      <c r="A1334" s="88"/>
      <c r="B1334" s="88"/>
      <c r="C1334" s="88"/>
      <c r="D1334" s="88"/>
      <c r="E1334" s="88"/>
      <c r="F1334" s="88"/>
      <c r="G1334" s="88"/>
      <c r="H1334" s="88"/>
      <c r="I1334" s="88"/>
      <c r="J1334" s="88"/>
      <c r="K1334" s="88"/>
      <c r="L1334" s="88"/>
      <c r="M1334" s="88"/>
      <c r="N1334" s="88"/>
      <c r="O1334" s="88"/>
    </row>
    <row r="1335" spans="1:15" x14ac:dyDescent="0.2">
      <c r="A1335" s="88"/>
      <c r="B1335" s="88"/>
      <c r="C1335" s="88"/>
      <c r="D1335" s="88"/>
      <c r="E1335" s="88"/>
      <c r="F1335" s="88"/>
      <c r="G1335" s="88"/>
      <c r="H1335" s="88"/>
      <c r="I1335" s="88"/>
      <c r="J1335" s="88"/>
      <c r="K1335" s="88"/>
      <c r="L1335" s="88"/>
      <c r="M1335" s="88"/>
      <c r="N1335" s="88"/>
      <c r="O1335" s="88"/>
    </row>
    <row r="1336" spans="1:15" x14ac:dyDescent="0.2">
      <c r="A1336" s="88"/>
      <c r="B1336" s="88"/>
      <c r="C1336" s="88"/>
      <c r="D1336" s="88"/>
      <c r="E1336" s="88"/>
      <c r="F1336" s="88"/>
      <c r="G1336" s="88"/>
      <c r="H1336" s="88"/>
      <c r="I1336" s="88"/>
      <c r="J1336" s="88"/>
      <c r="K1336" s="88"/>
      <c r="L1336" s="88"/>
      <c r="M1336" s="88"/>
      <c r="N1336" s="88"/>
      <c r="O1336" s="88"/>
    </row>
    <row r="1337" spans="1:15" x14ac:dyDescent="0.2">
      <c r="A1337" s="88"/>
      <c r="B1337" s="88"/>
      <c r="C1337" s="88"/>
      <c r="D1337" s="88"/>
      <c r="E1337" s="88"/>
      <c r="F1337" s="88"/>
      <c r="G1337" s="88"/>
      <c r="H1337" s="88"/>
      <c r="I1337" s="88"/>
      <c r="J1337" s="88"/>
      <c r="K1337" s="88"/>
      <c r="L1337" s="88"/>
      <c r="M1337" s="88"/>
      <c r="N1337" s="88"/>
      <c r="O1337" s="88"/>
    </row>
    <row r="1338" spans="1:15" x14ac:dyDescent="0.2">
      <c r="A1338" s="88"/>
      <c r="B1338" s="88"/>
      <c r="C1338" s="88"/>
      <c r="D1338" s="88"/>
      <c r="E1338" s="88"/>
      <c r="F1338" s="88"/>
      <c r="G1338" s="88"/>
      <c r="H1338" s="88"/>
      <c r="I1338" s="88"/>
      <c r="J1338" s="88"/>
      <c r="K1338" s="88"/>
      <c r="L1338" s="88"/>
      <c r="M1338" s="88"/>
      <c r="N1338" s="88"/>
      <c r="O1338" s="88"/>
    </row>
    <row r="1339" spans="1:15" x14ac:dyDescent="0.2">
      <c r="A1339" s="88"/>
      <c r="B1339" s="88"/>
      <c r="C1339" s="88"/>
      <c r="D1339" s="88"/>
      <c r="E1339" s="88"/>
      <c r="F1339" s="88"/>
      <c r="G1339" s="88"/>
      <c r="H1339" s="88"/>
      <c r="I1339" s="88"/>
      <c r="J1339" s="88"/>
      <c r="K1339" s="88"/>
      <c r="L1339" s="88"/>
      <c r="M1339" s="88"/>
      <c r="N1339" s="88"/>
      <c r="O1339" s="88"/>
    </row>
    <row r="1340" spans="1:15" x14ac:dyDescent="0.2">
      <c r="A1340" s="88"/>
      <c r="B1340" s="88"/>
      <c r="C1340" s="88"/>
      <c r="D1340" s="88"/>
      <c r="E1340" s="88"/>
      <c r="F1340" s="88"/>
      <c r="G1340" s="88"/>
      <c r="H1340" s="88"/>
      <c r="I1340" s="88"/>
      <c r="J1340" s="88"/>
      <c r="K1340" s="88"/>
      <c r="L1340" s="88"/>
      <c r="M1340" s="88"/>
      <c r="N1340" s="88"/>
      <c r="O1340" s="88"/>
    </row>
    <row r="1341" spans="1:15" x14ac:dyDescent="0.2">
      <c r="A1341" s="88"/>
      <c r="B1341" s="88"/>
      <c r="C1341" s="88"/>
      <c r="D1341" s="88"/>
      <c r="E1341" s="88"/>
      <c r="F1341" s="88"/>
      <c r="G1341" s="88"/>
      <c r="H1341" s="88"/>
      <c r="I1341" s="88"/>
      <c r="J1341" s="88"/>
      <c r="K1341" s="88"/>
      <c r="L1341" s="88"/>
      <c r="M1341" s="88"/>
      <c r="N1341" s="88"/>
      <c r="O1341" s="88"/>
    </row>
    <row r="1342" spans="1:15" x14ac:dyDescent="0.2">
      <c r="A1342" s="88"/>
      <c r="B1342" s="88"/>
      <c r="C1342" s="88"/>
      <c r="D1342" s="88"/>
      <c r="E1342" s="88"/>
      <c r="F1342" s="88"/>
      <c r="G1342" s="88"/>
      <c r="H1342" s="88"/>
      <c r="I1342" s="88"/>
      <c r="J1342" s="88"/>
      <c r="K1342" s="88"/>
      <c r="L1342" s="88"/>
      <c r="M1342" s="88"/>
      <c r="N1342" s="88"/>
      <c r="O1342" s="88"/>
    </row>
    <row r="1343" spans="1:15" x14ac:dyDescent="0.2">
      <c r="A1343" s="88"/>
      <c r="B1343" s="88"/>
      <c r="C1343" s="88"/>
      <c r="D1343" s="88"/>
      <c r="E1343" s="88"/>
      <c r="F1343" s="88"/>
      <c r="G1343" s="88"/>
      <c r="H1343" s="88"/>
      <c r="I1343" s="88"/>
      <c r="J1343" s="88"/>
      <c r="K1343" s="88"/>
      <c r="L1343" s="88"/>
      <c r="M1343" s="88"/>
      <c r="N1343" s="88"/>
      <c r="O1343" s="88"/>
    </row>
    <row r="1344" spans="1:15" x14ac:dyDescent="0.2">
      <c r="A1344" s="88"/>
      <c r="B1344" s="88"/>
      <c r="C1344" s="88"/>
      <c r="D1344" s="88"/>
      <c r="E1344" s="88"/>
      <c r="F1344" s="88"/>
      <c r="G1344" s="88"/>
      <c r="H1344" s="88"/>
      <c r="I1344" s="88"/>
      <c r="J1344" s="88"/>
      <c r="K1344" s="88"/>
      <c r="L1344" s="88"/>
      <c r="M1344" s="88"/>
      <c r="N1344" s="88"/>
      <c r="O1344" s="88"/>
    </row>
    <row r="1345" spans="1:15" x14ac:dyDescent="0.2">
      <c r="A1345" s="88"/>
      <c r="B1345" s="88"/>
      <c r="C1345" s="88"/>
      <c r="D1345" s="88"/>
      <c r="E1345" s="88"/>
      <c r="F1345" s="88"/>
      <c r="G1345" s="88"/>
      <c r="H1345" s="88"/>
      <c r="I1345" s="88"/>
      <c r="J1345" s="88"/>
      <c r="K1345" s="88"/>
      <c r="L1345" s="88"/>
      <c r="M1345" s="88"/>
      <c r="N1345" s="88"/>
      <c r="O1345" s="88"/>
    </row>
    <row r="1346" spans="1:15" x14ac:dyDescent="0.2">
      <c r="A1346" s="88"/>
      <c r="B1346" s="88"/>
      <c r="C1346" s="88"/>
      <c r="D1346" s="88"/>
      <c r="E1346" s="88"/>
      <c r="F1346" s="88"/>
      <c r="G1346" s="88"/>
      <c r="H1346" s="88"/>
      <c r="I1346" s="88"/>
      <c r="J1346" s="88"/>
      <c r="K1346" s="88"/>
      <c r="L1346" s="88"/>
      <c r="M1346" s="88"/>
      <c r="N1346" s="88"/>
      <c r="O1346" s="88"/>
    </row>
    <row r="1347" spans="1:15" x14ac:dyDescent="0.2">
      <c r="A1347" s="88"/>
      <c r="B1347" s="88"/>
      <c r="C1347" s="88"/>
      <c r="D1347" s="88"/>
      <c r="E1347" s="88"/>
      <c r="F1347" s="88"/>
      <c r="G1347" s="88"/>
      <c r="H1347" s="88"/>
      <c r="I1347" s="88"/>
      <c r="J1347" s="88"/>
      <c r="K1347" s="88"/>
      <c r="L1347" s="88"/>
      <c r="M1347" s="88"/>
      <c r="N1347" s="88"/>
      <c r="O1347" s="88"/>
    </row>
    <row r="1348" spans="1:15" x14ac:dyDescent="0.2">
      <c r="A1348" s="88"/>
      <c r="B1348" s="88"/>
      <c r="C1348" s="88"/>
      <c r="D1348" s="88"/>
      <c r="E1348" s="88"/>
      <c r="F1348" s="88"/>
      <c r="G1348" s="88"/>
      <c r="H1348" s="88"/>
      <c r="I1348" s="88"/>
      <c r="J1348" s="88"/>
      <c r="K1348" s="88"/>
      <c r="L1348" s="88"/>
      <c r="M1348" s="88"/>
      <c r="N1348" s="88"/>
      <c r="O1348" s="88"/>
    </row>
    <row r="1349" spans="1:15" x14ac:dyDescent="0.2">
      <c r="A1349" s="88"/>
      <c r="B1349" s="88"/>
      <c r="C1349" s="88"/>
      <c r="D1349" s="88"/>
      <c r="E1349" s="88"/>
      <c r="F1349" s="88"/>
      <c r="G1349" s="88"/>
      <c r="H1349" s="88"/>
      <c r="I1349" s="88"/>
      <c r="J1349" s="88"/>
      <c r="K1349" s="88"/>
      <c r="L1349" s="88"/>
      <c r="M1349" s="88"/>
      <c r="N1349" s="88"/>
      <c r="O1349" s="88"/>
    </row>
    <row r="1350" spans="1:15" x14ac:dyDescent="0.2">
      <c r="A1350" s="88"/>
      <c r="B1350" s="88"/>
      <c r="C1350" s="88"/>
      <c r="D1350" s="88"/>
      <c r="E1350" s="88"/>
      <c r="F1350" s="88"/>
      <c r="G1350" s="88"/>
      <c r="H1350" s="88"/>
      <c r="I1350" s="88"/>
      <c r="J1350" s="88"/>
      <c r="K1350" s="88"/>
      <c r="L1350" s="88"/>
      <c r="M1350" s="88"/>
      <c r="N1350" s="88"/>
      <c r="O1350" s="88"/>
    </row>
    <row r="1351" spans="1:15" x14ac:dyDescent="0.2">
      <c r="A1351" s="88"/>
      <c r="B1351" s="88"/>
      <c r="C1351" s="88"/>
      <c r="D1351" s="88"/>
      <c r="E1351" s="88"/>
      <c r="F1351" s="88"/>
      <c r="G1351" s="88"/>
      <c r="H1351" s="88"/>
      <c r="I1351" s="88"/>
      <c r="J1351" s="88"/>
      <c r="K1351" s="88"/>
      <c r="L1351" s="88"/>
      <c r="M1351" s="88"/>
      <c r="N1351" s="88"/>
      <c r="O1351" s="88"/>
    </row>
    <row r="1352" spans="1:15" x14ac:dyDescent="0.2">
      <c r="A1352" s="88"/>
      <c r="B1352" s="88"/>
      <c r="C1352" s="88"/>
      <c r="D1352" s="88"/>
      <c r="E1352" s="88"/>
      <c r="F1352" s="88"/>
      <c r="G1352" s="88"/>
      <c r="H1352" s="88"/>
      <c r="I1352" s="88"/>
      <c r="J1352" s="88"/>
      <c r="K1352" s="88"/>
      <c r="L1352" s="88"/>
      <c r="M1352" s="88"/>
      <c r="N1352" s="88"/>
      <c r="O1352" s="88"/>
    </row>
    <row r="1353" spans="1:15" x14ac:dyDescent="0.2">
      <c r="A1353" s="88"/>
      <c r="B1353" s="88"/>
      <c r="C1353" s="88"/>
      <c r="D1353" s="88"/>
      <c r="E1353" s="88"/>
      <c r="F1353" s="88"/>
      <c r="G1353" s="88"/>
      <c r="H1353" s="88"/>
      <c r="I1353" s="88"/>
      <c r="J1353" s="88"/>
      <c r="K1353" s="88"/>
      <c r="L1353" s="88"/>
      <c r="M1353" s="88"/>
      <c r="N1353" s="88"/>
      <c r="O1353" s="88"/>
    </row>
    <row r="1354" spans="1:15" x14ac:dyDescent="0.2">
      <c r="A1354" s="88"/>
      <c r="B1354" s="88"/>
      <c r="C1354" s="88"/>
      <c r="D1354" s="88"/>
      <c r="E1354" s="88"/>
      <c r="F1354" s="88"/>
      <c r="G1354" s="88"/>
      <c r="H1354" s="88"/>
      <c r="I1354" s="88"/>
      <c r="J1354" s="88"/>
      <c r="K1354" s="88"/>
      <c r="L1354" s="88"/>
      <c r="M1354" s="88"/>
      <c r="N1354" s="88"/>
      <c r="O1354" s="88"/>
    </row>
    <row r="1355" spans="1:15" x14ac:dyDescent="0.2">
      <c r="A1355" s="88"/>
      <c r="B1355" s="88"/>
      <c r="C1355" s="88"/>
      <c r="D1355" s="88"/>
      <c r="E1355" s="88"/>
      <c r="F1355" s="88"/>
      <c r="G1355" s="88"/>
      <c r="H1355" s="88"/>
      <c r="I1355" s="88"/>
      <c r="J1355" s="88"/>
      <c r="K1355" s="88"/>
      <c r="L1355" s="88"/>
      <c r="M1355" s="88"/>
      <c r="N1355" s="88"/>
      <c r="O1355" s="88"/>
    </row>
    <row r="1356" spans="1:15" x14ac:dyDescent="0.2">
      <c r="A1356" s="88"/>
      <c r="B1356" s="88"/>
      <c r="C1356" s="88"/>
      <c r="D1356" s="88"/>
      <c r="E1356" s="88"/>
      <c r="F1356" s="88"/>
      <c r="G1356" s="88"/>
      <c r="H1356" s="88"/>
      <c r="I1356" s="88"/>
      <c r="J1356" s="88"/>
      <c r="K1356" s="88"/>
      <c r="L1356" s="88"/>
      <c r="M1356" s="88"/>
      <c r="N1356" s="88"/>
      <c r="O1356" s="88"/>
    </row>
    <row r="1357" spans="1:15" x14ac:dyDescent="0.2">
      <c r="A1357" s="88"/>
      <c r="B1357" s="88"/>
      <c r="C1357" s="88"/>
      <c r="D1357" s="88"/>
      <c r="E1357" s="88"/>
      <c r="F1357" s="88"/>
      <c r="G1357" s="88"/>
      <c r="H1357" s="88"/>
      <c r="I1357" s="88"/>
      <c r="J1357" s="88"/>
      <c r="K1357" s="88"/>
      <c r="L1357" s="88"/>
      <c r="M1357" s="88"/>
      <c r="N1357" s="88"/>
      <c r="O1357" s="88"/>
    </row>
    <row r="1358" spans="1:15" x14ac:dyDescent="0.2">
      <c r="A1358" s="88"/>
      <c r="B1358" s="88"/>
      <c r="C1358" s="88"/>
      <c r="D1358" s="88"/>
      <c r="E1358" s="88"/>
      <c r="F1358" s="88"/>
      <c r="G1358" s="88"/>
      <c r="H1358" s="88"/>
      <c r="I1358" s="88"/>
      <c r="J1358" s="88"/>
      <c r="K1358" s="88"/>
      <c r="L1358" s="88"/>
      <c r="M1358" s="88"/>
      <c r="N1358" s="88"/>
      <c r="O1358" s="88"/>
    </row>
    <row r="1359" spans="1:15" x14ac:dyDescent="0.2">
      <c r="A1359" s="88"/>
      <c r="B1359" s="88"/>
      <c r="C1359" s="88"/>
      <c r="D1359" s="88"/>
      <c r="E1359" s="88"/>
      <c r="F1359" s="88"/>
      <c r="G1359" s="88"/>
      <c r="H1359" s="88"/>
      <c r="I1359" s="88"/>
      <c r="J1359" s="88"/>
      <c r="K1359" s="88"/>
      <c r="L1359" s="88"/>
      <c r="M1359" s="88"/>
      <c r="N1359" s="88"/>
      <c r="O1359" s="88"/>
    </row>
    <row r="1360" spans="1:15" x14ac:dyDescent="0.2">
      <c r="A1360" s="88"/>
      <c r="B1360" s="88"/>
      <c r="C1360" s="88"/>
      <c r="D1360" s="88"/>
      <c r="E1360" s="88"/>
      <c r="F1360" s="88"/>
      <c r="G1360" s="88"/>
      <c r="H1360" s="88"/>
      <c r="I1360" s="88"/>
      <c r="J1360" s="88"/>
      <c r="K1360" s="88"/>
      <c r="L1360" s="88"/>
      <c r="M1360" s="88"/>
      <c r="N1360" s="88"/>
      <c r="O1360" s="88"/>
    </row>
    <row r="1361" spans="1:15" x14ac:dyDescent="0.2">
      <c r="A1361" s="88"/>
      <c r="B1361" s="88"/>
      <c r="C1361" s="88"/>
      <c r="D1361" s="88"/>
      <c r="E1361" s="88"/>
      <c r="F1361" s="88"/>
      <c r="G1361" s="88"/>
      <c r="H1361" s="88"/>
      <c r="I1361" s="88"/>
      <c r="J1361" s="88"/>
      <c r="K1361" s="88"/>
      <c r="L1361" s="88"/>
      <c r="M1361" s="88"/>
      <c r="N1361" s="88"/>
      <c r="O1361" s="88"/>
    </row>
    <row r="1362" spans="1:15" x14ac:dyDescent="0.2">
      <c r="A1362" s="88"/>
      <c r="B1362" s="88"/>
      <c r="C1362" s="88"/>
      <c r="D1362" s="88"/>
      <c r="E1362" s="88"/>
      <c r="F1362" s="88"/>
      <c r="G1362" s="88"/>
      <c r="H1362" s="88"/>
      <c r="I1362" s="88"/>
      <c r="J1362" s="88"/>
      <c r="K1362" s="88"/>
      <c r="L1362" s="88"/>
      <c r="M1362" s="88"/>
      <c r="N1362" s="88"/>
      <c r="O1362" s="88"/>
    </row>
    <row r="1363" spans="1:15" x14ac:dyDescent="0.2">
      <c r="A1363" s="88"/>
      <c r="B1363" s="88"/>
      <c r="C1363" s="88"/>
      <c r="D1363" s="88"/>
      <c r="E1363" s="88"/>
      <c r="F1363" s="88"/>
      <c r="G1363" s="88"/>
      <c r="H1363" s="88"/>
      <c r="I1363" s="88"/>
      <c r="J1363" s="88"/>
      <c r="K1363" s="88"/>
      <c r="L1363" s="88"/>
      <c r="M1363" s="88"/>
      <c r="N1363" s="88"/>
      <c r="O1363" s="88"/>
    </row>
    <row r="1364" spans="1:15" x14ac:dyDescent="0.2">
      <c r="A1364" s="88"/>
      <c r="B1364" s="88"/>
      <c r="C1364" s="88"/>
      <c r="D1364" s="88"/>
      <c r="E1364" s="88"/>
      <c r="F1364" s="88"/>
      <c r="G1364" s="88"/>
      <c r="H1364" s="88"/>
      <c r="I1364" s="88"/>
      <c r="J1364" s="88"/>
      <c r="K1364" s="88"/>
      <c r="L1364" s="88"/>
      <c r="M1364" s="88"/>
      <c r="N1364" s="88"/>
      <c r="O1364" s="88"/>
    </row>
    <row r="1365" spans="1:15" x14ac:dyDescent="0.2">
      <c r="A1365" s="88"/>
      <c r="B1365" s="88"/>
      <c r="C1365" s="88"/>
      <c r="D1365" s="88"/>
      <c r="E1365" s="88"/>
      <c r="F1365" s="88"/>
      <c r="G1365" s="88"/>
      <c r="H1365" s="88"/>
      <c r="I1365" s="88"/>
      <c r="J1365" s="88"/>
      <c r="K1365" s="88"/>
      <c r="L1365" s="88"/>
      <c r="M1365" s="88"/>
      <c r="N1365" s="88"/>
      <c r="O1365" s="88"/>
    </row>
    <row r="1366" spans="1:15" x14ac:dyDescent="0.2">
      <c r="A1366" s="88"/>
      <c r="B1366" s="88"/>
      <c r="C1366" s="88"/>
      <c r="D1366" s="88"/>
      <c r="E1366" s="88"/>
      <c r="F1366" s="88"/>
      <c r="G1366" s="88"/>
      <c r="H1366" s="88"/>
      <c r="I1366" s="88"/>
      <c r="J1366" s="88"/>
      <c r="K1366" s="88"/>
      <c r="L1366" s="88"/>
      <c r="M1366" s="88"/>
      <c r="N1366" s="88"/>
      <c r="O1366" s="88"/>
    </row>
    <row r="1367" spans="1:15" x14ac:dyDescent="0.2">
      <c r="A1367" s="88"/>
      <c r="B1367" s="88"/>
      <c r="C1367" s="88"/>
      <c r="D1367" s="88"/>
      <c r="E1367" s="88"/>
      <c r="F1367" s="88"/>
      <c r="G1367" s="88"/>
      <c r="H1367" s="88"/>
      <c r="I1367" s="88"/>
      <c r="J1367" s="88"/>
      <c r="K1367" s="88"/>
      <c r="L1367" s="88"/>
      <c r="M1367" s="88"/>
      <c r="N1367" s="88"/>
      <c r="O1367" s="88"/>
    </row>
    <row r="1368" spans="1:15" x14ac:dyDescent="0.2">
      <c r="A1368" s="88"/>
      <c r="B1368" s="88"/>
      <c r="C1368" s="88"/>
      <c r="D1368" s="88"/>
      <c r="E1368" s="88"/>
      <c r="F1368" s="88"/>
      <c r="G1368" s="88"/>
      <c r="H1368" s="88"/>
      <c r="I1368" s="88"/>
      <c r="J1368" s="88"/>
      <c r="K1368" s="88"/>
      <c r="L1368" s="88"/>
      <c r="M1368" s="88"/>
      <c r="N1368" s="88"/>
      <c r="O1368" s="88"/>
    </row>
    <row r="1369" spans="1:15" x14ac:dyDescent="0.2">
      <c r="A1369" s="88"/>
      <c r="B1369" s="88"/>
      <c r="C1369" s="88"/>
      <c r="D1369" s="88"/>
      <c r="E1369" s="88"/>
      <c r="F1369" s="88"/>
      <c r="G1369" s="88"/>
      <c r="H1369" s="88"/>
      <c r="I1369" s="88"/>
      <c r="J1369" s="88"/>
      <c r="K1369" s="88"/>
      <c r="L1369" s="88"/>
      <c r="M1369" s="88"/>
      <c r="N1369" s="88"/>
      <c r="O1369" s="88"/>
    </row>
    <row r="1370" spans="1:15" x14ac:dyDescent="0.2">
      <c r="A1370" s="88"/>
      <c r="B1370" s="88"/>
      <c r="C1370" s="88"/>
      <c r="D1370" s="88"/>
      <c r="E1370" s="88"/>
      <c r="F1370" s="88"/>
      <c r="G1370" s="88"/>
      <c r="H1370" s="88"/>
      <c r="I1370" s="88"/>
      <c r="J1370" s="88"/>
      <c r="K1370" s="88"/>
      <c r="L1370" s="88"/>
      <c r="M1370" s="88"/>
      <c r="N1370" s="88"/>
      <c r="O1370" s="88"/>
    </row>
    <row r="1371" spans="1:15" x14ac:dyDescent="0.2">
      <c r="A1371" s="88"/>
      <c r="B1371" s="88"/>
      <c r="C1371" s="88"/>
      <c r="D1371" s="88"/>
      <c r="E1371" s="88"/>
      <c r="F1371" s="88"/>
      <c r="G1371" s="88"/>
      <c r="H1371" s="88"/>
      <c r="I1371" s="88"/>
      <c r="J1371" s="88"/>
      <c r="K1371" s="88"/>
      <c r="L1371" s="88"/>
      <c r="M1371" s="88"/>
      <c r="N1371" s="88"/>
      <c r="O1371" s="88"/>
    </row>
    <row r="1372" spans="1:15" x14ac:dyDescent="0.2">
      <c r="A1372" s="88"/>
      <c r="B1372" s="88"/>
      <c r="C1372" s="88"/>
      <c r="D1372" s="88"/>
      <c r="E1372" s="88"/>
      <c r="F1372" s="88"/>
      <c r="G1372" s="88"/>
      <c r="H1372" s="88"/>
      <c r="I1372" s="88"/>
      <c r="J1372" s="88"/>
      <c r="K1372" s="88"/>
      <c r="L1372" s="88"/>
      <c r="M1372" s="88"/>
      <c r="N1372" s="88"/>
      <c r="O1372" s="88"/>
    </row>
    <row r="1373" spans="1:15" x14ac:dyDescent="0.2">
      <c r="A1373" s="88"/>
      <c r="B1373" s="88"/>
      <c r="C1373" s="88"/>
      <c r="D1373" s="88"/>
      <c r="E1373" s="88"/>
      <c r="F1373" s="88"/>
      <c r="G1373" s="88"/>
      <c r="H1373" s="88"/>
      <c r="I1373" s="88"/>
      <c r="J1373" s="88"/>
      <c r="K1373" s="88"/>
      <c r="L1373" s="88"/>
      <c r="M1373" s="88"/>
      <c r="N1373" s="88"/>
      <c r="O1373" s="88"/>
    </row>
    <row r="1374" spans="1:15" x14ac:dyDescent="0.2">
      <c r="A1374" s="88"/>
      <c r="B1374" s="88"/>
      <c r="C1374" s="88"/>
      <c r="D1374" s="88"/>
      <c r="E1374" s="88"/>
      <c r="F1374" s="88"/>
      <c r="G1374" s="88"/>
      <c r="H1374" s="88"/>
      <c r="I1374" s="88"/>
      <c r="J1374" s="88"/>
      <c r="K1374" s="88"/>
      <c r="L1374" s="88"/>
      <c r="M1374" s="88"/>
      <c r="N1374" s="88"/>
      <c r="O1374" s="88"/>
    </row>
    <row r="1375" spans="1:15" x14ac:dyDescent="0.2">
      <c r="A1375" s="88"/>
      <c r="B1375" s="88"/>
      <c r="C1375" s="88"/>
      <c r="D1375" s="88"/>
      <c r="E1375" s="88"/>
      <c r="F1375" s="88"/>
      <c r="G1375" s="88"/>
      <c r="H1375" s="88"/>
      <c r="I1375" s="88"/>
      <c r="J1375" s="88"/>
      <c r="K1375" s="88"/>
      <c r="L1375" s="88"/>
      <c r="M1375" s="88"/>
      <c r="N1375" s="88"/>
      <c r="O1375" s="88"/>
    </row>
    <row r="1376" spans="1:15" x14ac:dyDescent="0.2">
      <c r="A1376" s="88"/>
      <c r="B1376" s="88"/>
      <c r="C1376" s="88"/>
      <c r="D1376" s="88"/>
      <c r="E1376" s="88"/>
      <c r="F1376" s="88"/>
      <c r="G1376" s="88"/>
      <c r="H1376" s="88"/>
      <c r="I1376" s="88"/>
      <c r="J1376" s="88"/>
      <c r="K1376" s="88"/>
      <c r="L1376" s="88"/>
      <c r="M1376" s="88"/>
      <c r="N1376" s="88"/>
      <c r="O1376" s="88"/>
    </row>
    <row r="1377" spans="1:15" x14ac:dyDescent="0.2">
      <c r="A1377" s="88"/>
      <c r="B1377" s="88" t="s">
        <v>189</v>
      </c>
      <c r="C1377" s="88"/>
      <c r="D1377" s="88"/>
      <c r="E1377" s="88"/>
      <c r="F1377" s="88"/>
      <c r="G1377" s="88"/>
      <c r="H1377" s="88"/>
      <c r="I1377" s="88"/>
      <c r="J1377" s="88"/>
      <c r="K1377" s="88"/>
      <c r="L1377" s="88"/>
      <c r="M1377" s="88"/>
      <c r="N1377" s="88"/>
      <c r="O1377" s="88"/>
    </row>
    <row r="1378" spans="1:15" x14ac:dyDescent="0.2">
      <c r="A1378" s="88"/>
      <c r="B1378" s="88"/>
      <c r="C1378" s="88"/>
      <c r="D1378" s="88"/>
      <c r="E1378" s="88"/>
      <c r="F1378" s="88"/>
      <c r="G1378" s="88"/>
      <c r="H1378" s="88"/>
      <c r="I1378" s="88"/>
      <c r="J1378" s="88"/>
      <c r="K1378" s="88"/>
      <c r="L1378" s="88"/>
      <c r="M1378" s="88"/>
      <c r="N1378" s="88"/>
      <c r="O1378" s="88"/>
    </row>
    <row r="1379" spans="1:15" x14ac:dyDescent="0.2">
      <c r="A1379" s="9"/>
      <c r="B1379" s="9"/>
      <c r="C1379" s="9"/>
      <c r="D1379" s="9"/>
      <c r="E1379" s="9"/>
      <c r="F1379" s="9"/>
      <c r="G1379" s="9"/>
      <c r="H1379" s="9"/>
      <c r="I1379" s="9"/>
      <c r="J1379" s="9"/>
      <c r="K1379" s="9"/>
      <c r="L1379" s="9"/>
      <c r="M1379" s="9"/>
      <c r="N1379" s="9"/>
      <c r="O1379" s="9"/>
    </row>
    <row r="1380" spans="1:15" x14ac:dyDescent="0.2">
      <c r="A1380" s="9"/>
      <c r="B1380" s="85" t="s">
        <v>190</v>
      </c>
      <c r="C1380" s="9"/>
      <c r="D1380" s="9"/>
      <c r="E1380" s="9"/>
      <c r="F1380" s="9"/>
      <c r="G1380" s="9"/>
      <c r="H1380" s="9"/>
      <c r="I1380" s="9"/>
      <c r="J1380" s="9"/>
      <c r="K1380" s="9"/>
      <c r="L1380" s="9"/>
      <c r="M1380" s="9"/>
      <c r="N1380" s="9"/>
      <c r="O1380" s="9"/>
    </row>
    <row r="1381" spans="1:15" x14ac:dyDescent="0.2">
      <c r="A1381" s="9"/>
      <c r="B1381" s="9"/>
      <c r="C1381" s="9"/>
      <c r="D1381" s="9"/>
      <c r="E1381" s="9"/>
      <c r="F1381" s="9"/>
      <c r="G1381" s="9"/>
      <c r="H1381" s="9"/>
      <c r="I1381" s="9"/>
      <c r="J1381" s="9"/>
      <c r="K1381" s="9"/>
      <c r="L1381" s="9"/>
      <c r="M1381" s="9"/>
      <c r="N1381" s="9"/>
      <c r="O1381" s="9"/>
    </row>
    <row r="1382" spans="1:15" x14ac:dyDescent="0.2">
      <c r="A1382" s="9"/>
      <c r="B1382" s="9" t="s">
        <v>191</v>
      </c>
      <c r="C1382" s="9"/>
      <c r="D1382" s="9"/>
      <c r="E1382" s="9"/>
      <c r="F1382" s="9"/>
      <c r="G1382" s="9"/>
      <c r="H1382" s="9"/>
      <c r="I1382" s="9"/>
      <c r="J1382" s="9"/>
      <c r="K1382" s="9"/>
      <c r="L1382" s="9"/>
      <c r="M1382" s="9"/>
      <c r="N1382" s="9"/>
      <c r="O1382" s="9"/>
    </row>
    <row r="1383" spans="1:15" x14ac:dyDescent="0.2">
      <c r="A1383" s="9"/>
      <c r="B1383" s="9" t="s">
        <v>192</v>
      </c>
      <c r="C1383" s="9"/>
      <c r="D1383" s="9"/>
      <c r="E1383" s="9"/>
      <c r="F1383" s="9"/>
      <c r="G1383" s="9"/>
      <c r="H1383" s="9"/>
      <c r="I1383" s="9"/>
      <c r="J1383" s="9"/>
      <c r="K1383" s="9"/>
      <c r="L1383" s="9"/>
      <c r="M1383" s="9"/>
      <c r="N1383" s="9"/>
      <c r="O1383" s="9"/>
    </row>
    <row r="1384" spans="1:15" x14ac:dyDescent="0.2">
      <c r="A1384" s="9"/>
      <c r="B1384" s="9" t="s">
        <v>194</v>
      </c>
      <c r="C1384" s="9"/>
      <c r="D1384" s="9"/>
      <c r="E1384" s="9"/>
      <c r="F1384" s="9"/>
      <c r="G1384" s="9"/>
      <c r="H1384" s="9"/>
      <c r="I1384" s="9"/>
      <c r="J1384" s="9"/>
      <c r="K1384" s="9"/>
      <c r="L1384" s="9"/>
      <c r="M1384" s="9"/>
      <c r="N1384" s="9"/>
      <c r="O1384" s="9"/>
    </row>
    <row r="1385" spans="1:15" x14ac:dyDescent="0.2">
      <c r="A1385" s="9"/>
      <c r="B1385" s="9"/>
      <c r="C1385" s="9"/>
      <c r="D1385" s="9"/>
      <c r="E1385" s="9"/>
      <c r="F1385" s="9"/>
      <c r="G1385" s="9"/>
      <c r="H1385" s="9"/>
      <c r="I1385" s="9"/>
      <c r="J1385" s="9"/>
      <c r="K1385" s="9"/>
      <c r="L1385" s="9"/>
      <c r="M1385" s="9"/>
      <c r="N1385" s="9"/>
      <c r="O1385" s="9"/>
    </row>
    <row r="1386" spans="1:15" x14ac:dyDescent="0.2">
      <c r="A1386" s="9"/>
      <c r="B1386" s="9"/>
      <c r="C1386" s="9"/>
      <c r="D1386" s="9"/>
      <c r="E1386" s="9"/>
      <c r="F1386" s="9"/>
      <c r="G1386" s="9"/>
      <c r="H1386" s="9"/>
      <c r="I1386" s="9"/>
      <c r="J1386" s="9"/>
      <c r="K1386" s="9"/>
      <c r="L1386" s="9"/>
      <c r="M1386" s="9"/>
      <c r="N1386" s="9"/>
      <c r="O1386" s="9"/>
    </row>
    <row r="1387" spans="1:15" x14ac:dyDescent="0.2">
      <c r="A1387" s="9"/>
      <c r="B1387" s="9"/>
      <c r="C1387" s="9"/>
      <c r="D1387" s="9"/>
      <c r="E1387" s="9"/>
      <c r="F1387" s="9"/>
      <c r="G1387" s="9"/>
      <c r="H1387" s="9"/>
      <c r="I1387" s="9"/>
      <c r="J1387" s="9"/>
      <c r="K1387" s="9"/>
      <c r="L1387" s="9"/>
      <c r="M1387" s="9"/>
      <c r="N1387" s="9"/>
      <c r="O1387" s="9"/>
    </row>
    <row r="1388" spans="1:15" x14ac:dyDescent="0.2">
      <c r="A1388" s="9"/>
      <c r="B1388" s="9"/>
      <c r="C1388" s="9"/>
      <c r="D1388" s="9"/>
      <c r="E1388" s="9"/>
      <c r="F1388" s="9"/>
      <c r="G1388" s="9"/>
      <c r="H1388" s="9"/>
      <c r="I1388" s="9"/>
      <c r="J1388" s="9"/>
      <c r="K1388" s="9"/>
      <c r="L1388" s="9"/>
      <c r="M1388" s="9"/>
      <c r="N1388" s="9"/>
      <c r="O1388" s="9"/>
    </row>
    <row r="1389" spans="1:15" x14ac:dyDescent="0.2">
      <c r="A1389" s="9"/>
      <c r="B1389" s="9"/>
      <c r="C1389" s="9"/>
      <c r="D1389" s="9"/>
      <c r="E1389" s="9"/>
      <c r="F1389" s="9"/>
      <c r="G1389" s="9"/>
      <c r="H1389" s="9"/>
      <c r="I1389" s="9"/>
      <c r="J1389" s="9"/>
      <c r="K1389" s="9"/>
      <c r="L1389" s="9"/>
      <c r="M1389" s="9"/>
      <c r="N1389" s="9"/>
      <c r="O1389" s="9"/>
    </row>
    <row r="1390" spans="1:15" x14ac:dyDescent="0.2">
      <c r="A1390" s="9"/>
      <c r="B1390" s="9"/>
      <c r="C1390" s="9"/>
      <c r="D1390" s="9"/>
      <c r="E1390" s="9"/>
      <c r="F1390" s="9"/>
      <c r="G1390" s="9"/>
      <c r="H1390" s="9"/>
      <c r="I1390" s="9"/>
      <c r="J1390" s="9"/>
      <c r="K1390" s="9"/>
      <c r="L1390" s="9"/>
      <c r="M1390" s="9"/>
      <c r="N1390" s="9"/>
      <c r="O1390" s="9"/>
    </row>
    <row r="1391" spans="1:15" x14ac:dyDescent="0.2">
      <c r="A1391" s="9"/>
      <c r="B1391" s="9"/>
      <c r="C1391" s="9"/>
      <c r="D1391" s="9"/>
      <c r="E1391" s="9"/>
      <c r="F1391" s="9"/>
      <c r="G1391" s="9"/>
      <c r="H1391" s="9"/>
      <c r="I1391" s="9"/>
      <c r="J1391" s="9"/>
      <c r="K1391" s="9"/>
      <c r="L1391" s="9"/>
      <c r="M1391" s="9"/>
      <c r="N1391" s="9"/>
      <c r="O1391" s="9"/>
    </row>
    <row r="1392" spans="1:15" x14ac:dyDescent="0.2">
      <c r="A1392" s="9"/>
      <c r="B1392" s="9"/>
      <c r="C1392" s="9"/>
      <c r="D1392" s="9"/>
      <c r="E1392" s="9"/>
      <c r="F1392" s="9"/>
      <c r="G1392" s="9"/>
      <c r="H1392" s="9"/>
      <c r="I1392" s="9"/>
      <c r="J1392" s="9"/>
      <c r="K1392" s="9"/>
      <c r="L1392" s="9"/>
      <c r="M1392" s="9"/>
      <c r="N1392" s="9"/>
      <c r="O1392" s="9"/>
    </row>
    <row r="1393" spans="1:15" x14ac:dyDescent="0.2">
      <c r="A1393" s="9"/>
      <c r="B1393" s="9"/>
      <c r="C1393" s="9"/>
      <c r="D1393" s="9"/>
      <c r="E1393" s="9"/>
      <c r="F1393" s="9"/>
      <c r="G1393" s="9"/>
      <c r="H1393" s="9"/>
      <c r="I1393" s="9"/>
      <c r="J1393" s="9"/>
      <c r="K1393" s="9"/>
      <c r="L1393" s="9"/>
      <c r="M1393" s="9"/>
      <c r="N1393" s="9"/>
      <c r="O1393" s="9"/>
    </row>
    <row r="1394" spans="1:15" x14ac:dyDescent="0.2">
      <c r="A1394" s="9"/>
      <c r="B1394" s="9"/>
      <c r="C1394" s="9"/>
      <c r="D1394" s="9"/>
      <c r="E1394" s="9"/>
      <c r="F1394" s="9"/>
      <c r="G1394" s="9"/>
      <c r="H1394" s="9"/>
      <c r="I1394" s="9"/>
      <c r="J1394" s="9"/>
      <c r="K1394" s="9"/>
      <c r="L1394" s="9"/>
      <c r="M1394" s="9"/>
      <c r="N1394" s="9"/>
      <c r="O1394" s="9"/>
    </row>
    <row r="1395" spans="1:15" x14ac:dyDescent="0.2">
      <c r="A1395" s="9"/>
      <c r="B1395" s="9"/>
      <c r="C1395" s="9"/>
      <c r="D1395" s="9"/>
      <c r="E1395" s="9"/>
      <c r="F1395" s="9"/>
      <c r="G1395" s="9"/>
      <c r="H1395" s="9"/>
      <c r="I1395" s="9"/>
      <c r="J1395" s="9"/>
      <c r="K1395" s="9"/>
      <c r="L1395" s="9"/>
      <c r="M1395" s="9"/>
      <c r="N1395" s="9"/>
      <c r="O1395" s="9"/>
    </row>
    <row r="1396" spans="1:15" x14ac:dyDescent="0.2">
      <c r="A1396" s="9"/>
      <c r="B1396" s="9"/>
      <c r="C1396" s="9"/>
      <c r="D1396" s="9"/>
      <c r="E1396" s="9"/>
      <c r="F1396" s="9"/>
      <c r="G1396" s="9"/>
      <c r="H1396" s="9"/>
      <c r="I1396" s="9"/>
      <c r="J1396" s="9"/>
      <c r="K1396" s="9"/>
      <c r="L1396" s="9"/>
      <c r="M1396" s="9"/>
      <c r="N1396" s="9"/>
      <c r="O1396" s="9"/>
    </row>
    <row r="1397" spans="1:15" x14ac:dyDescent="0.2">
      <c r="A1397" s="9"/>
      <c r="B1397" s="9"/>
      <c r="C1397" s="9"/>
      <c r="D1397" s="9"/>
      <c r="E1397" s="9"/>
      <c r="F1397" s="9"/>
      <c r="G1397" s="9"/>
      <c r="H1397" s="9"/>
      <c r="I1397" s="9"/>
      <c r="J1397" s="9"/>
      <c r="K1397" s="9"/>
      <c r="L1397" s="9"/>
      <c r="M1397" s="9"/>
      <c r="N1397" s="9"/>
      <c r="O1397" s="9"/>
    </row>
    <row r="1398" spans="1:15" x14ac:dyDescent="0.2">
      <c r="A1398" s="9"/>
      <c r="B1398" s="9"/>
      <c r="C1398" s="9"/>
      <c r="D1398" s="9"/>
      <c r="E1398" s="9"/>
      <c r="F1398" s="9"/>
      <c r="G1398" s="9"/>
      <c r="H1398" s="9"/>
      <c r="I1398" s="9"/>
      <c r="J1398" s="9"/>
      <c r="K1398" s="9"/>
      <c r="L1398" s="9"/>
      <c r="M1398" s="9"/>
      <c r="N1398" s="9"/>
      <c r="O1398" s="9"/>
    </row>
    <row r="1399" spans="1:15" x14ac:dyDescent="0.2">
      <c r="A1399" s="9"/>
      <c r="B1399" s="9"/>
      <c r="C1399" s="9"/>
      <c r="D1399" s="9"/>
      <c r="E1399" s="9"/>
      <c r="F1399" s="9"/>
      <c r="G1399" s="9"/>
      <c r="H1399" s="9"/>
      <c r="I1399" s="9"/>
      <c r="J1399" s="9"/>
      <c r="K1399" s="9"/>
      <c r="L1399" s="9"/>
      <c r="M1399" s="9"/>
      <c r="N1399" s="9"/>
      <c r="O1399" s="9"/>
    </row>
    <row r="1400" spans="1:15" x14ac:dyDescent="0.2">
      <c r="A1400" s="9"/>
      <c r="B1400" s="9"/>
      <c r="C1400" s="9"/>
      <c r="D1400" s="9"/>
      <c r="E1400" s="9"/>
      <c r="F1400" s="9"/>
      <c r="G1400" s="9"/>
      <c r="H1400" s="9"/>
      <c r="I1400" s="9"/>
      <c r="J1400" s="9"/>
      <c r="K1400" s="9"/>
      <c r="L1400" s="9"/>
      <c r="M1400" s="9"/>
      <c r="N1400" s="9"/>
      <c r="O1400" s="9"/>
    </row>
    <row r="1401" spans="1:15" x14ac:dyDescent="0.2">
      <c r="A1401" s="9"/>
      <c r="B1401" s="9"/>
      <c r="C1401" s="9"/>
      <c r="D1401" s="9"/>
      <c r="E1401" s="9"/>
      <c r="F1401" s="9"/>
      <c r="G1401" s="9"/>
      <c r="H1401" s="9"/>
      <c r="I1401" s="9"/>
      <c r="J1401" s="9"/>
      <c r="K1401" s="9"/>
      <c r="L1401" s="9"/>
      <c r="M1401" s="9"/>
      <c r="N1401" s="9"/>
      <c r="O1401" s="9"/>
    </row>
    <row r="1402" spans="1:15" x14ac:dyDescent="0.2">
      <c r="A1402" s="9"/>
      <c r="B1402" s="9"/>
      <c r="C1402" s="9"/>
      <c r="D1402" s="9"/>
      <c r="E1402" s="9"/>
      <c r="F1402" s="9"/>
      <c r="G1402" s="9"/>
      <c r="H1402" s="9"/>
      <c r="I1402" s="9"/>
      <c r="J1402" s="9"/>
      <c r="K1402" s="9"/>
      <c r="L1402" s="9"/>
      <c r="M1402" s="9"/>
      <c r="N1402" s="9"/>
      <c r="O1402" s="9"/>
    </row>
    <row r="1403" spans="1:15" x14ac:dyDescent="0.2">
      <c r="A1403" s="9"/>
      <c r="B1403" s="9"/>
      <c r="C1403" s="9"/>
      <c r="D1403" s="9"/>
      <c r="E1403" s="9"/>
      <c r="F1403" s="9"/>
      <c r="G1403" s="9"/>
      <c r="H1403" s="9"/>
      <c r="I1403" s="9"/>
      <c r="J1403" s="9"/>
      <c r="K1403" s="9"/>
      <c r="L1403" s="9"/>
      <c r="M1403" s="9"/>
      <c r="N1403" s="9"/>
      <c r="O1403" s="9"/>
    </row>
    <row r="1404" spans="1:15" x14ac:dyDescent="0.2">
      <c r="A1404" s="9"/>
      <c r="B1404" s="9"/>
      <c r="C1404" s="9"/>
      <c r="D1404" s="9"/>
      <c r="E1404" s="9"/>
      <c r="F1404" s="9"/>
      <c r="G1404" s="9"/>
      <c r="H1404" s="9"/>
      <c r="I1404" s="9"/>
      <c r="J1404" s="9"/>
      <c r="K1404" s="9"/>
      <c r="L1404" s="9"/>
      <c r="M1404" s="9"/>
      <c r="N1404" s="9"/>
      <c r="O1404" s="9"/>
    </row>
    <row r="1405" spans="1:15" x14ac:dyDescent="0.2">
      <c r="A1405" s="9"/>
      <c r="B1405" s="9"/>
      <c r="C1405" s="9"/>
      <c r="D1405" s="9"/>
      <c r="E1405" s="9"/>
      <c r="F1405" s="9"/>
      <c r="G1405" s="9"/>
      <c r="H1405" s="9"/>
      <c r="I1405" s="9"/>
      <c r="J1405" s="9"/>
      <c r="K1405" s="9"/>
      <c r="L1405" s="9"/>
      <c r="M1405" s="9"/>
      <c r="N1405" s="9"/>
      <c r="O1405" s="9"/>
    </row>
    <row r="1406" spans="1:15" x14ac:dyDescent="0.2">
      <c r="A1406" s="9"/>
      <c r="B1406" s="9"/>
      <c r="C1406" s="9"/>
      <c r="D1406" s="9"/>
      <c r="E1406" s="9"/>
      <c r="F1406" s="9"/>
      <c r="G1406" s="9"/>
      <c r="H1406" s="9"/>
      <c r="I1406" s="9"/>
      <c r="J1406" s="9"/>
      <c r="K1406" s="9"/>
      <c r="L1406" s="9"/>
      <c r="M1406" s="9"/>
      <c r="N1406" s="9"/>
      <c r="O1406" s="9"/>
    </row>
    <row r="1407" spans="1:15" x14ac:dyDescent="0.2">
      <c r="A1407" s="9"/>
      <c r="B1407" s="9"/>
      <c r="C1407" s="9"/>
      <c r="D1407" s="9"/>
      <c r="E1407" s="9"/>
      <c r="F1407" s="9"/>
      <c r="G1407" s="9"/>
      <c r="H1407" s="9"/>
      <c r="I1407" s="9"/>
      <c r="J1407" s="9"/>
      <c r="K1407" s="9"/>
      <c r="L1407" s="9"/>
      <c r="M1407" s="9"/>
      <c r="N1407" s="9"/>
      <c r="O1407" s="9"/>
    </row>
    <row r="1408" spans="1:15" x14ac:dyDescent="0.2">
      <c r="A1408" s="9"/>
      <c r="B1408" s="9"/>
      <c r="C1408" s="9"/>
      <c r="D1408" s="9"/>
      <c r="E1408" s="9"/>
      <c r="F1408" s="9"/>
      <c r="G1408" s="9"/>
      <c r="H1408" s="9"/>
      <c r="I1408" s="9"/>
      <c r="J1408" s="9"/>
      <c r="K1408" s="9"/>
      <c r="L1408" s="9"/>
      <c r="M1408" s="9"/>
      <c r="N1408" s="9"/>
      <c r="O1408" s="9"/>
    </row>
    <row r="1409" spans="1:15" x14ac:dyDescent="0.2">
      <c r="A1409" s="9"/>
      <c r="B1409" s="9"/>
      <c r="C1409" s="9"/>
      <c r="D1409" s="9"/>
      <c r="E1409" s="9"/>
      <c r="F1409" s="9"/>
      <c r="G1409" s="9"/>
      <c r="H1409" s="9"/>
      <c r="I1409" s="9"/>
      <c r="J1409" s="9"/>
      <c r="K1409" s="9"/>
      <c r="L1409" s="9"/>
      <c r="M1409" s="9"/>
      <c r="N1409" s="9"/>
      <c r="O1409" s="9"/>
    </row>
    <row r="1410" spans="1:15" x14ac:dyDescent="0.2">
      <c r="A1410" s="9"/>
      <c r="B1410" s="9"/>
      <c r="C1410" s="9"/>
      <c r="D1410" s="9"/>
      <c r="E1410" s="9"/>
      <c r="F1410" s="9"/>
      <c r="G1410" s="9"/>
      <c r="H1410" s="9"/>
      <c r="I1410" s="9"/>
      <c r="J1410" s="9"/>
      <c r="K1410" s="9"/>
      <c r="L1410" s="9"/>
      <c r="M1410" s="9"/>
      <c r="N1410" s="9"/>
      <c r="O1410" s="9"/>
    </row>
    <row r="1411" spans="1:15" x14ac:dyDescent="0.2">
      <c r="A1411" s="9"/>
      <c r="B1411" s="9"/>
      <c r="C1411" s="9"/>
      <c r="D1411" s="9"/>
      <c r="E1411" s="9"/>
      <c r="F1411" s="9"/>
      <c r="G1411" s="9"/>
      <c r="H1411" s="9"/>
      <c r="I1411" s="9"/>
      <c r="J1411" s="9"/>
      <c r="K1411" s="9"/>
      <c r="L1411" s="9"/>
      <c r="M1411" s="9"/>
      <c r="N1411" s="9"/>
      <c r="O1411" s="9"/>
    </row>
    <row r="1412" spans="1:15" x14ac:dyDescent="0.2">
      <c r="A1412" s="9"/>
      <c r="B1412" s="9"/>
      <c r="C1412" s="9"/>
      <c r="D1412" s="9"/>
      <c r="E1412" s="9"/>
      <c r="F1412" s="9"/>
      <c r="G1412" s="9"/>
      <c r="H1412" s="9"/>
      <c r="I1412" s="9"/>
      <c r="J1412" s="9"/>
      <c r="K1412" s="9"/>
      <c r="L1412" s="9"/>
      <c r="M1412" s="9"/>
      <c r="N1412" s="9"/>
      <c r="O1412" s="9"/>
    </row>
    <row r="1413" spans="1:15" x14ac:dyDescent="0.2">
      <c r="A1413" s="9"/>
      <c r="B1413" s="9"/>
      <c r="C1413" s="9"/>
      <c r="D1413" s="9"/>
      <c r="E1413" s="9"/>
      <c r="F1413" s="9"/>
      <c r="G1413" s="9"/>
      <c r="H1413" s="9"/>
      <c r="I1413" s="9"/>
      <c r="J1413" s="9"/>
      <c r="K1413" s="9"/>
      <c r="L1413" s="9"/>
      <c r="M1413" s="9"/>
      <c r="N1413" s="9"/>
      <c r="O1413" s="9"/>
    </row>
    <row r="1414" spans="1:15" x14ac:dyDescent="0.2">
      <c r="A1414" s="9"/>
      <c r="B1414" s="9"/>
      <c r="C1414" s="9"/>
      <c r="D1414" s="9"/>
      <c r="E1414" s="9"/>
      <c r="F1414" s="9"/>
      <c r="G1414" s="9"/>
      <c r="H1414" s="9"/>
      <c r="I1414" s="9"/>
      <c r="J1414" s="9"/>
      <c r="K1414" s="9"/>
      <c r="L1414" s="9"/>
      <c r="M1414" s="9"/>
      <c r="N1414" s="9"/>
      <c r="O1414" s="9"/>
    </row>
    <row r="1415" spans="1:15" x14ac:dyDescent="0.2">
      <c r="A1415" s="9"/>
      <c r="B1415" s="9"/>
      <c r="C1415" s="9"/>
      <c r="D1415" s="9"/>
      <c r="E1415" s="9"/>
      <c r="F1415" s="9"/>
      <c r="G1415" s="9"/>
      <c r="H1415" s="9"/>
      <c r="I1415" s="9"/>
      <c r="J1415" s="9"/>
      <c r="K1415" s="9"/>
      <c r="L1415" s="9"/>
      <c r="M1415" s="9"/>
      <c r="N1415" s="9"/>
      <c r="O1415" s="9"/>
    </row>
    <row r="1416" spans="1:15" x14ac:dyDescent="0.2">
      <c r="A1416" s="9"/>
      <c r="B1416" s="9"/>
      <c r="C1416" s="9"/>
      <c r="D1416" s="9"/>
      <c r="E1416" s="9"/>
      <c r="F1416" s="9"/>
      <c r="G1416" s="9"/>
      <c r="H1416" s="9"/>
      <c r="I1416" s="9"/>
      <c r="J1416" s="9"/>
      <c r="K1416" s="9"/>
      <c r="L1416" s="9"/>
      <c r="M1416" s="9"/>
      <c r="N1416" s="9"/>
      <c r="O1416" s="9"/>
    </row>
    <row r="1417" spans="1:15" x14ac:dyDescent="0.2">
      <c r="A1417" s="9"/>
      <c r="B1417" s="9"/>
      <c r="C1417" s="9"/>
      <c r="D1417" s="9"/>
      <c r="E1417" s="9"/>
      <c r="F1417" s="9"/>
      <c r="G1417" s="9"/>
      <c r="H1417" s="9"/>
      <c r="I1417" s="9"/>
      <c r="J1417" s="9"/>
      <c r="K1417" s="9"/>
      <c r="L1417" s="9"/>
      <c r="M1417" s="9"/>
      <c r="N1417" s="9"/>
      <c r="O1417" s="9"/>
    </row>
    <row r="1418" spans="1:15" x14ac:dyDescent="0.2">
      <c r="A1418" s="9"/>
      <c r="B1418" s="9"/>
      <c r="C1418" s="9"/>
      <c r="D1418" s="9"/>
      <c r="E1418" s="9"/>
      <c r="F1418" s="9"/>
      <c r="G1418" s="9"/>
      <c r="H1418" s="9"/>
      <c r="I1418" s="9"/>
      <c r="J1418" s="9"/>
      <c r="K1418" s="9"/>
      <c r="L1418" s="9"/>
      <c r="M1418" s="9"/>
      <c r="N1418" s="9"/>
      <c r="O1418" s="9"/>
    </row>
    <row r="1419" spans="1:15" x14ac:dyDescent="0.2">
      <c r="A1419" s="9"/>
      <c r="B1419" s="9"/>
      <c r="C1419" s="9"/>
      <c r="D1419" s="9"/>
      <c r="E1419" s="9"/>
      <c r="F1419" s="9"/>
      <c r="G1419" s="9"/>
      <c r="H1419" s="9"/>
      <c r="I1419" s="9"/>
      <c r="J1419" s="9"/>
      <c r="K1419" s="9"/>
      <c r="L1419" s="9"/>
      <c r="M1419" s="9"/>
      <c r="N1419" s="9"/>
      <c r="O1419" s="9"/>
    </row>
    <row r="1420" spans="1:15" x14ac:dyDescent="0.2">
      <c r="A1420" s="9"/>
      <c r="B1420" s="9"/>
      <c r="C1420" s="9"/>
      <c r="D1420" s="9"/>
      <c r="E1420" s="9"/>
      <c r="F1420" s="9"/>
      <c r="G1420" s="9"/>
      <c r="H1420" s="9"/>
      <c r="I1420" s="9"/>
      <c r="J1420" s="9"/>
      <c r="K1420" s="9"/>
      <c r="L1420" s="9"/>
      <c r="M1420" s="9"/>
      <c r="N1420" s="9"/>
      <c r="O1420" s="9"/>
    </row>
    <row r="1421" spans="1:15" x14ac:dyDescent="0.2">
      <c r="A1421" s="9"/>
      <c r="B1421" s="9"/>
      <c r="C1421" s="9"/>
      <c r="D1421" s="9"/>
      <c r="E1421" s="9"/>
      <c r="F1421" s="9"/>
      <c r="G1421" s="9"/>
      <c r="H1421" s="9"/>
      <c r="I1421" s="9"/>
      <c r="J1421" s="9"/>
      <c r="K1421" s="9"/>
      <c r="L1421" s="9"/>
      <c r="M1421" s="9"/>
      <c r="N1421" s="9"/>
      <c r="O1421" s="9"/>
    </row>
    <row r="1422" spans="1:15" x14ac:dyDescent="0.2">
      <c r="A1422" s="9"/>
      <c r="B1422" s="9"/>
      <c r="C1422" s="9"/>
      <c r="D1422" s="9"/>
      <c r="E1422" s="9"/>
      <c r="F1422" s="9"/>
      <c r="G1422" s="9"/>
      <c r="H1422" s="9"/>
      <c r="I1422" s="9"/>
      <c r="J1422" s="9"/>
      <c r="K1422" s="9"/>
      <c r="L1422" s="9"/>
      <c r="M1422" s="9"/>
      <c r="N1422" s="9"/>
      <c r="O1422" s="9"/>
    </row>
    <row r="1423" spans="1:15" x14ac:dyDescent="0.2">
      <c r="A1423" s="9"/>
      <c r="B1423" s="9"/>
      <c r="C1423" s="9"/>
      <c r="D1423" s="9"/>
      <c r="E1423" s="9"/>
      <c r="F1423" s="9"/>
      <c r="G1423" s="9"/>
      <c r="H1423" s="9"/>
      <c r="I1423" s="9"/>
      <c r="J1423" s="9"/>
      <c r="K1423" s="9"/>
      <c r="L1423" s="9"/>
      <c r="M1423" s="9"/>
      <c r="N1423" s="9"/>
      <c r="O1423" s="9"/>
    </row>
    <row r="1424" spans="1:15" x14ac:dyDescent="0.2">
      <c r="A1424" s="9"/>
      <c r="B1424" s="9"/>
      <c r="C1424" s="9"/>
      <c r="D1424" s="9"/>
      <c r="E1424" s="9"/>
      <c r="F1424" s="9"/>
      <c r="G1424" s="9"/>
      <c r="H1424" s="9"/>
      <c r="I1424" s="9"/>
      <c r="J1424" s="9"/>
      <c r="K1424" s="9"/>
      <c r="L1424" s="9"/>
      <c r="M1424" s="9"/>
      <c r="N1424" s="9"/>
      <c r="O1424" s="9"/>
    </row>
    <row r="1425" spans="1:15" x14ac:dyDescent="0.2">
      <c r="A1425" s="9"/>
      <c r="B1425" s="9"/>
      <c r="C1425" s="9"/>
      <c r="D1425" s="9"/>
      <c r="E1425" s="9"/>
      <c r="F1425" s="9"/>
      <c r="G1425" s="9"/>
      <c r="H1425" s="9"/>
      <c r="I1425" s="9"/>
      <c r="J1425" s="9"/>
      <c r="K1425" s="9"/>
      <c r="L1425" s="9"/>
      <c r="M1425" s="9"/>
      <c r="N1425" s="9"/>
      <c r="O1425" s="9"/>
    </row>
    <row r="1426" spans="1:15" x14ac:dyDescent="0.2">
      <c r="A1426" s="9"/>
      <c r="B1426" s="9"/>
      <c r="C1426" s="9"/>
      <c r="D1426" s="9"/>
      <c r="E1426" s="9"/>
      <c r="F1426" s="9"/>
      <c r="G1426" s="9"/>
      <c r="H1426" s="9"/>
      <c r="I1426" s="9"/>
      <c r="J1426" s="9"/>
      <c r="K1426" s="9"/>
      <c r="L1426" s="9"/>
      <c r="M1426" s="9"/>
      <c r="N1426" s="9"/>
      <c r="O1426" s="9"/>
    </row>
    <row r="1427" spans="1:15" x14ac:dyDescent="0.2">
      <c r="A1427" s="9"/>
      <c r="B1427" s="9"/>
      <c r="C1427" s="9"/>
      <c r="D1427" s="9"/>
      <c r="E1427" s="9"/>
      <c r="F1427" s="9"/>
      <c r="G1427" s="9"/>
      <c r="H1427" s="9"/>
      <c r="I1427" s="9"/>
      <c r="J1427" s="9"/>
      <c r="K1427" s="9"/>
      <c r="L1427" s="9"/>
      <c r="M1427" s="9"/>
      <c r="N1427" s="9"/>
      <c r="O1427" s="9"/>
    </row>
    <row r="1428" spans="1:15" x14ac:dyDescent="0.2">
      <c r="A1428" s="9"/>
      <c r="B1428" s="9"/>
      <c r="C1428" s="9"/>
      <c r="D1428" s="9"/>
      <c r="E1428" s="9"/>
      <c r="F1428" s="9"/>
      <c r="G1428" s="9"/>
      <c r="H1428" s="9"/>
      <c r="I1428" s="9"/>
      <c r="J1428" s="9"/>
      <c r="K1428" s="9"/>
      <c r="L1428" s="9"/>
      <c r="M1428" s="9"/>
      <c r="N1428" s="9"/>
      <c r="O1428" s="9"/>
    </row>
    <row r="1429" spans="1:15" x14ac:dyDescent="0.2">
      <c r="A1429" s="9"/>
      <c r="B1429" s="9"/>
      <c r="C1429" s="9"/>
      <c r="D1429" s="9"/>
      <c r="E1429" s="9"/>
      <c r="F1429" s="9"/>
      <c r="G1429" s="9"/>
      <c r="H1429" s="9"/>
      <c r="I1429" s="9"/>
      <c r="J1429" s="9"/>
      <c r="K1429" s="9"/>
      <c r="L1429" s="9"/>
      <c r="M1429" s="9"/>
      <c r="N1429" s="9"/>
      <c r="O1429" s="9"/>
    </row>
    <row r="1430" spans="1:15" x14ac:dyDescent="0.2">
      <c r="A1430" s="9"/>
      <c r="B1430" s="9"/>
      <c r="C1430" s="9"/>
      <c r="D1430" s="9"/>
      <c r="E1430" s="9"/>
      <c r="F1430" s="9"/>
      <c r="G1430" s="9"/>
      <c r="H1430" s="9"/>
      <c r="I1430" s="9"/>
      <c r="J1430" s="9"/>
      <c r="K1430" s="9"/>
      <c r="L1430" s="9"/>
      <c r="M1430" s="9"/>
      <c r="N1430" s="9"/>
      <c r="O1430" s="9"/>
    </row>
    <row r="1431" spans="1:15" x14ac:dyDescent="0.2">
      <c r="A1431" s="9"/>
      <c r="B1431" s="9"/>
      <c r="C1431" s="9"/>
      <c r="D1431" s="9"/>
      <c r="E1431" s="9"/>
      <c r="F1431" s="9"/>
      <c r="G1431" s="9"/>
      <c r="H1431" s="9"/>
      <c r="I1431" s="9"/>
      <c r="J1431" s="9"/>
      <c r="K1431" s="9"/>
      <c r="L1431" s="9"/>
      <c r="M1431" s="9"/>
      <c r="N1431" s="9"/>
      <c r="O1431" s="9"/>
    </row>
    <row r="1432" spans="1:15" x14ac:dyDescent="0.2">
      <c r="A1432" s="9"/>
      <c r="B1432" s="9"/>
      <c r="C1432" s="9"/>
      <c r="D1432" s="9"/>
      <c r="E1432" s="9"/>
      <c r="F1432" s="9"/>
      <c r="G1432" s="9"/>
      <c r="H1432" s="9"/>
      <c r="I1432" s="9"/>
      <c r="J1432" s="9"/>
      <c r="K1432" s="9"/>
      <c r="L1432" s="9"/>
      <c r="M1432" s="9"/>
      <c r="N1432" s="9"/>
      <c r="O1432" s="9"/>
    </row>
    <row r="1433" spans="1:15" x14ac:dyDescent="0.2">
      <c r="A1433" s="9"/>
      <c r="B1433" s="9"/>
      <c r="C1433" s="9"/>
      <c r="D1433" s="9"/>
      <c r="E1433" s="9"/>
      <c r="F1433" s="9"/>
      <c r="G1433" s="9"/>
      <c r="H1433" s="9"/>
      <c r="I1433" s="9"/>
      <c r="J1433" s="9"/>
      <c r="K1433" s="9"/>
      <c r="L1433" s="9"/>
      <c r="M1433" s="9"/>
      <c r="N1433" s="9"/>
      <c r="O1433" s="9"/>
    </row>
    <row r="1434" spans="1:15" x14ac:dyDescent="0.2">
      <c r="A1434" s="9"/>
      <c r="B1434" s="9"/>
      <c r="C1434" s="9"/>
      <c r="D1434" s="9"/>
      <c r="E1434" s="9"/>
      <c r="F1434" s="9"/>
      <c r="G1434" s="9"/>
      <c r="H1434" s="9"/>
      <c r="I1434" s="9"/>
      <c r="J1434" s="9"/>
      <c r="K1434" s="9"/>
      <c r="L1434" s="9"/>
      <c r="M1434" s="9"/>
      <c r="N1434" s="9"/>
      <c r="O1434" s="9"/>
    </row>
    <row r="1435" spans="1:15" x14ac:dyDescent="0.2">
      <c r="A1435" s="9"/>
      <c r="B1435" s="9"/>
      <c r="C1435" s="9"/>
      <c r="D1435" s="9"/>
      <c r="E1435" s="9"/>
      <c r="F1435" s="9"/>
      <c r="G1435" s="9"/>
      <c r="H1435" s="9"/>
      <c r="I1435" s="9"/>
      <c r="J1435" s="9"/>
      <c r="K1435" s="9"/>
      <c r="L1435" s="9"/>
      <c r="M1435" s="9"/>
      <c r="N1435" s="9"/>
      <c r="O1435" s="9"/>
    </row>
    <row r="1436" spans="1:15" x14ac:dyDescent="0.2">
      <c r="A1436" s="9"/>
      <c r="B1436" s="9"/>
      <c r="C1436" s="9"/>
      <c r="D1436" s="9"/>
      <c r="E1436" s="9"/>
      <c r="F1436" s="9"/>
      <c r="G1436" s="9"/>
      <c r="H1436" s="9"/>
      <c r="I1436" s="9"/>
      <c r="J1436" s="9"/>
      <c r="K1436" s="9"/>
      <c r="L1436" s="9"/>
      <c r="M1436" s="9"/>
      <c r="N1436" s="9"/>
      <c r="O1436" s="9"/>
    </row>
    <row r="1437" spans="1:15" x14ac:dyDescent="0.2">
      <c r="A1437" s="9"/>
      <c r="B1437" s="9"/>
      <c r="C1437" s="9"/>
      <c r="D1437" s="9"/>
      <c r="E1437" s="9"/>
      <c r="F1437" s="9"/>
      <c r="G1437" s="9"/>
      <c r="H1437" s="9"/>
      <c r="I1437" s="9"/>
      <c r="J1437" s="9"/>
      <c r="K1437" s="9"/>
      <c r="L1437" s="9"/>
      <c r="M1437" s="9"/>
      <c r="N1437" s="9"/>
      <c r="O1437" s="9"/>
    </row>
    <row r="1438" spans="1:15" x14ac:dyDescent="0.2">
      <c r="A1438" s="9"/>
      <c r="B1438" s="9"/>
      <c r="C1438" s="9"/>
      <c r="D1438" s="9"/>
      <c r="E1438" s="9"/>
      <c r="F1438" s="9"/>
      <c r="G1438" s="9"/>
      <c r="H1438" s="9"/>
      <c r="I1438" s="9"/>
      <c r="J1438" s="9"/>
      <c r="K1438" s="9"/>
      <c r="L1438" s="9"/>
      <c r="M1438" s="9"/>
      <c r="N1438" s="9"/>
      <c r="O1438" s="9"/>
    </row>
    <row r="1439" spans="1:15" x14ac:dyDescent="0.2">
      <c r="A1439" s="9"/>
      <c r="B1439" s="9"/>
      <c r="C1439" s="9"/>
      <c r="D1439" s="9"/>
      <c r="E1439" s="9"/>
      <c r="F1439" s="9"/>
      <c r="G1439" s="9"/>
      <c r="H1439" s="9"/>
      <c r="I1439" s="9"/>
      <c r="J1439" s="9"/>
      <c r="K1439" s="9"/>
      <c r="L1439" s="9"/>
      <c r="M1439" s="9"/>
      <c r="N1439" s="9"/>
      <c r="O1439" s="9"/>
    </row>
    <row r="1440" spans="1:15" x14ac:dyDescent="0.2">
      <c r="A1440" s="9"/>
      <c r="B1440" s="9"/>
      <c r="C1440" s="9"/>
      <c r="D1440" s="9"/>
      <c r="E1440" s="9"/>
      <c r="F1440" s="9"/>
      <c r="G1440" s="9"/>
      <c r="H1440" s="9"/>
      <c r="I1440" s="9"/>
      <c r="J1440" s="9"/>
      <c r="K1440" s="9"/>
      <c r="L1440" s="9"/>
      <c r="M1440" s="9"/>
      <c r="N1440" s="9"/>
      <c r="O1440" s="9"/>
    </row>
    <row r="1441" spans="1:15" x14ac:dyDescent="0.2">
      <c r="A1441" s="9"/>
      <c r="B1441" s="9"/>
      <c r="C1441" s="9"/>
      <c r="D1441" s="9"/>
      <c r="E1441" s="9"/>
      <c r="F1441" s="9"/>
      <c r="G1441" s="9"/>
      <c r="H1441" s="9"/>
      <c r="I1441" s="9"/>
      <c r="J1441" s="9"/>
      <c r="K1441" s="9"/>
      <c r="L1441" s="9"/>
      <c r="M1441" s="9"/>
      <c r="N1441" s="9"/>
      <c r="O1441" s="9"/>
    </row>
    <row r="1442" spans="1:15" x14ac:dyDescent="0.2">
      <c r="A1442" s="9"/>
      <c r="B1442" s="9"/>
      <c r="C1442" s="9"/>
      <c r="D1442" s="9"/>
      <c r="E1442" s="9"/>
      <c r="F1442" s="9"/>
      <c r="G1442" s="9"/>
      <c r="H1442" s="9"/>
      <c r="I1442" s="9"/>
      <c r="J1442" s="9"/>
      <c r="K1442" s="9"/>
      <c r="L1442" s="9"/>
      <c r="M1442" s="9"/>
      <c r="N1442" s="9"/>
      <c r="O1442" s="9"/>
    </row>
    <row r="1443" spans="1:15" x14ac:dyDescent="0.2">
      <c r="A1443" s="9"/>
      <c r="B1443" s="9"/>
      <c r="C1443" s="9"/>
      <c r="D1443" s="9"/>
      <c r="E1443" s="9"/>
      <c r="F1443" s="9"/>
      <c r="G1443" s="9"/>
      <c r="H1443" s="9"/>
      <c r="I1443" s="9"/>
      <c r="J1443" s="9"/>
      <c r="K1443" s="9"/>
      <c r="L1443" s="9"/>
      <c r="M1443" s="9"/>
      <c r="N1443" s="9"/>
      <c r="O1443" s="9"/>
    </row>
    <row r="1444" spans="1:15" x14ac:dyDescent="0.2">
      <c r="A1444" s="9"/>
      <c r="B1444" s="9"/>
      <c r="C1444" s="9"/>
      <c r="D1444" s="9"/>
      <c r="E1444" s="9"/>
      <c r="F1444" s="9"/>
      <c r="G1444" s="9"/>
      <c r="H1444" s="9"/>
      <c r="I1444" s="9"/>
      <c r="J1444" s="9"/>
      <c r="K1444" s="9"/>
      <c r="L1444" s="9"/>
      <c r="M1444" s="9"/>
      <c r="N1444" s="9"/>
      <c r="O1444" s="9"/>
    </row>
    <row r="1445" spans="1:15" x14ac:dyDescent="0.2">
      <c r="A1445" s="9"/>
      <c r="B1445" s="9"/>
      <c r="C1445" s="9"/>
      <c r="D1445" s="9"/>
      <c r="E1445" s="9"/>
      <c r="F1445" s="9"/>
      <c r="G1445" s="9"/>
      <c r="H1445" s="9"/>
      <c r="I1445" s="9"/>
      <c r="J1445" s="9"/>
      <c r="K1445" s="9"/>
      <c r="L1445" s="9"/>
      <c r="M1445" s="9"/>
      <c r="N1445" s="9"/>
      <c r="O1445" s="9"/>
    </row>
    <row r="1446" spans="1:15" x14ac:dyDescent="0.2">
      <c r="A1446" s="9"/>
      <c r="B1446" s="9"/>
      <c r="C1446" s="9"/>
      <c r="D1446" s="9"/>
      <c r="E1446" s="9"/>
      <c r="F1446" s="9"/>
      <c r="G1446" s="9"/>
      <c r="H1446" s="9"/>
      <c r="I1446" s="9"/>
      <c r="J1446" s="9"/>
      <c r="K1446" s="9"/>
      <c r="L1446" s="9"/>
      <c r="M1446" s="9"/>
      <c r="N1446" s="9"/>
      <c r="O1446" s="9"/>
    </row>
    <row r="1447" spans="1:15" x14ac:dyDescent="0.2">
      <c r="A1447" s="9"/>
      <c r="B1447" s="9"/>
      <c r="C1447" s="9"/>
      <c r="D1447" s="9"/>
      <c r="E1447" s="9"/>
      <c r="F1447" s="9"/>
      <c r="G1447" s="9"/>
      <c r="H1447" s="9"/>
      <c r="I1447" s="9"/>
      <c r="J1447" s="9"/>
      <c r="K1447" s="9"/>
      <c r="L1447" s="9"/>
      <c r="M1447" s="9"/>
      <c r="N1447" s="9"/>
      <c r="O1447" s="9"/>
    </row>
    <row r="1448" spans="1:15" x14ac:dyDescent="0.2">
      <c r="A1448" s="9"/>
      <c r="B1448" s="9"/>
      <c r="C1448" s="9"/>
      <c r="D1448" s="9"/>
      <c r="E1448" s="9"/>
      <c r="F1448" s="9"/>
      <c r="G1448" s="9"/>
      <c r="H1448" s="9"/>
      <c r="I1448" s="9"/>
      <c r="J1448" s="9"/>
      <c r="K1448" s="9"/>
      <c r="L1448" s="9"/>
      <c r="M1448" s="9"/>
      <c r="N1448" s="9"/>
      <c r="O1448" s="9"/>
    </row>
    <row r="1449" spans="1:15" x14ac:dyDescent="0.2">
      <c r="A1449" s="9"/>
      <c r="B1449" s="9"/>
      <c r="C1449" s="9"/>
      <c r="D1449" s="9"/>
      <c r="E1449" s="9"/>
      <c r="F1449" s="9"/>
      <c r="G1449" s="9"/>
      <c r="H1449" s="9"/>
      <c r="I1449" s="9"/>
      <c r="J1449" s="9"/>
      <c r="K1449" s="9"/>
      <c r="L1449" s="9"/>
      <c r="M1449" s="9"/>
      <c r="N1449" s="9"/>
      <c r="O1449" s="9"/>
    </row>
    <row r="1450" spans="1:15" x14ac:dyDescent="0.2">
      <c r="A1450" s="9"/>
      <c r="B1450" s="9"/>
      <c r="C1450" s="9"/>
      <c r="D1450" s="9"/>
      <c r="E1450" s="9"/>
      <c r="F1450" s="9"/>
      <c r="G1450" s="9"/>
      <c r="H1450" s="9"/>
      <c r="I1450" s="9"/>
      <c r="J1450" s="9"/>
      <c r="K1450" s="9"/>
      <c r="L1450" s="9"/>
      <c r="M1450" s="9"/>
      <c r="N1450" s="9"/>
      <c r="O1450" s="9"/>
    </row>
    <row r="1451" spans="1:15" x14ac:dyDescent="0.2">
      <c r="A1451" s="9"/>
      <c r="B1451" s="9"/>
      <c r="C1451" s="9"/>
      <c r="D1451" s="9"/>
      <c r="E1451" s="9"/>
      <c r="F1451" s="9"/>
      <c r="G1451" s="9"/>
      <c r="H1451" s="9"/>
      <c r="I1451" s="9"/>
      <c r="J1451" s="9"/>
      <c r="K1451" s="9"/>
      <c r="L1451" s="9"/>
      <c r="M1451" s="9"/>
      <c r="N1451" s="9"/>
      <c r="O1451" s="9"/>
    </row>
    <row r="1452" spans="1:15" x14ac:dyDescent="0.2">
      <c r="A1452" s="9"/>
      <c r="B1452" s="9"/>
      <c r="C1452" s="9"/>
      <c r="D1452" s="9"/>
      <c r="E1452" s="9"/>
      <c r="F1452" s="9"/>
      <c r="G1452" s="9"/>
      <c r="H1452" s="9"/>
      <c r="I1452" s="9"/>
      <c r="J1452" s="9"/>
      <c r="K1452" s="9"/>
      <c r="L1452" s="9"/>
      <c r="M1452" s="9"/>
      <c r="N1452" s="9"/>
      <c r="O1452" s="9"/>
    </row>
    <row r="1453" spans="1:15" x14ac:dyDescent="0.2">
      <c r="A1453" s="9"/>
      <c r="B1453" s="9"/>
      <c r="C1453" s="9"/>
      <c r="D1453" s="9"/>
      <c r="E1453" s="9"/>
      <c r="F1453" s="9"/>
      <c r="G1453" s="9"/>
      <c r="H1453" s="9"/>
      <c r="I1453" s="9"/>
      <c r="J1453" s="9"/>
      <c r="K1453" s="9"/>
      <c r="L1453" s="9"/>
      <c r="M1453" s="9"/>
      <c r="N1453" s="9"/>
      <c r="O1453" s="9"/>
    </row>
    <row r="1454" spans="1:15" x14ac:dyDescent="0.2">
      <c r="A1454" s="9"/>
      <c r="B1454" s="9"/>
      <c r="C1454" s="9"/>
      <c r="D1454" s="9"/>
      <c r="E1454" s="9"/>
      <c r="F1454" s="9"/>
      <c r="G1454" s="9"/>
      <c r="H1454" s="9"/>
      <c r="I1454" s="9"/>
      <c r="J1454" s="9"/>
      <c r="K1454" s="9"/>
      <c r="L1454" s="9"/>
      <c r="M1454" s="9"/>
      <c r="N1454" s="9"/>
      <c r="O1454" s="9"/>
    </row>
    <row r="1455" spans="1:15" x14ac:dyDescent="0.2">
      <c r="A1455" s="9"/>
      <c r="B1455" s="9"/>
      <c r="C1455" s="9"/>
      <c r="D1455" s="9"/>
      <c r="E1455" s="9"/>
      <c r="F1455" s="9"/>
      <c r="G1455" s="9"/>
      <c r="H1455" s="9"/>
      <c r="I1455" s="9"/>
      <c r="J1455" s="9"/>
      <c r="K1455" s="9"/>
      <c r="L1455" s="9"/>
      <c r="M1455" s="9"/>
      <c r="N1455" s="9"/>
      <c r="O1455" s="9"/>
    </row>
    <row r="1456" spans="1:15" x14ac:dyDescent="0.2">
      <c r="A1456" s="9"/>
      <c r="B1456" s="9"/>
      <c r="C1456" s="9"/>
      <c r="D1456" s="9"/>
      <c r="E1456" s="9"/>
      <c r="F1456" s="9"/>
      <c r="G1456" s="9"/>
      <c r="H1456" s="9"/>
      <c r="I1456" s="9"/>
      <c r="J1456" s="9"/>
      <c r="K1456" s="9"/>
      <c r="L1456" s="9"/>
      <c r="M1456" s="9"/>
      <c r="N1456" s="9"/>
      <c r="O1456" s="9"/>
    </row>
    <row r="1457" spans="1:15" x14ac:dyDescent="0.2">
      <c r="A1457" s="9"/>
      <c r="B1457" s="9"/>
      <c r="C1457" s="9"/>
      <c r="D1457" s="9"/>
      <c r="E1457" s="9"/>
      <c r="F1457" s="9"/>
      <c r="G1457" s="9"/>
      <c r="H1457" s="9"/>
      <c r="I1457" s="9"/>
      <c r="J1457" s="9"/>
      <c r="K1457" s="9"/>
      <c r="L1457" s="9"/>
      <c r="M1457" s="9"/>
      <c r="N1457" s="9"/>
      <c r="O1457" s="9"/>
    </row>
    <row r="1458" spans="1:15" x14ac:dyDescent="0.2">
      <c r="A1458" s="9"/>
      <c r="B1458" s="9"/>
      <c r="C1458" s="9"/>
      <c r="D1458" s="9"/>
      <c r="E1458" s="9"/>
      <c r="F1458" s="9"/>
      <c r="G1458" s="9"/>
      <c r="H1458" s="9"/>
      <c r="I1458" s="9"/>
      <c r="J1458" s="9"/>
      <c r="K1458" s="9"/>
      <c r="L1458" s="9"/>
      <c r="M1458" s="9"/>
      <c r="N1458" s="9"/>
      <c r="O1458" s="9"/>
    </row>
    <row r="1459" spans="1:15" x14ac:dyDescent="0.2">
      <c r="A1459" s="9"/>
      <c r="B1459" s="9"/>
      <c r="C1459" s="9"/>
      <c r="D1459" s="9"/>
      <c r="E1459" s="9"/>
      <c r="F1459" s="9"/>
      <c r="G1459" s="9"/>
      <c r="H1459" s="9"/>
      <c r="I1459" s="9"/>
      <c r="J1459" s="9"/>
      <c r="K1459" s="9"/>
      <c r="L1459" s="9"/>
      <c r="M1459" s="9"/>
      <c r="N1459" s="9"/>
      <c r="O1459" s="9"/>
    </row>
    <row r="1460" spans="1:15" x14ac:dyDescent="0.2">
      <c r="A1460" s="9"/>
      <c r="B1460" s="9"/>
      <c r="C1460" s="9"/>
      <c r="D1460" s="9"/>
      <c r="E1460" s="9"/>
      <c r="F1460" s="9"/>
      <c r="G1460" s="9"/>
      <c r="H1460" s="9"/>
      <c r="I1460" s="9"/>
      <c r="J1460" s="9"/>
      <c r="K1460" s="9"/>
      <c r="L1460" s="9"/>
      <c r="M1460" s="9"/>
      <c r="N1460" s="9"/>
      <c r="O1460" s="9"/>
    </row>
    <row r="1461" spans="1:15" x14ac:dyDescent="0.2">
      <c r="A1461" s="9"/>
      <c r="B1461" s="9"/>
      <c r="C1461" s="9"/>
      <c r="D1461" s="9"/>
      <c r="E1461" s="9"/>
      <c r="F1461" s="9"/>
      <c r="G1461" s="9"/>
      <c r="H1461" s="9"/>
      <c r="I1461" s="9"/>
      <c r="J1461" s="9"/>
      <c r="K1461" s="9"/>
      <c r="L1461" s="9"/>
      <c r="M1461" s="9"/>
      <c r="N1461" s="9"/>
      <c r="O1461" s="9"/>
    </row>
    <row r="1462" spans="1:15" x14ac:dyDescent="0.2">
      <c r="A1462" s="9"/>
      <c r="B1462" s="9"/>
      <c r="C1462" s="9"/>
      <c r="D1462" s="9"/>
      <c r="E1462" s="9"/>
      <c r="F1462" s="9"/>
      <c r="G1462" s="9"/>
      <c r="H1462" s="9"/>
      <c r="I1462" s="9"/>
      <c r="J1462" s="9"/>
      <c r="K1462" s="9"/>
      <c r="L1462" s="9"/>
      <c r="M1462" s="9"/>
      <c r="N1462" s="9"/>
      <c r="O1462" s="9"/>
    </row>
    <row r="1463" spans="1:15" x14ac:dyDescent="0.2">
      <c r="A1463" s="9"/>
      <c r="B1463" s="9"/>
      <c r="C1463" s="9"/>
      <c r="D1463" s="9"/>
      <c r="E1463" s="9"/>
      <c r="F1463" s="9"/>
      <c r="G1463" s="9"/>
      <c r="H1463" s="9"/>
      <c r="I1463" s="9"/>
      <c r="J1463" s="9"/>
      <c r="K1463" s="9"/>
      <c r="L1463" s="9"/>
      <c r="M1463" s="9"/>
      <c r="N1463" s="9"/>
      <c r="O1463" s="9"/>
    </row>
    <row r="1464" spans="1:15" x14ac:dyDescent="0.2">
      <c r="A1464" s="9"/>
      <c r="B1464" s="9"/>
      <c r="C1464" s="9"/>
      <c r="D1464" s="9"/>
      <c r="E1464" s="9"/>
      <c r="F1464" s="9"/>
      <c r="G1464" s="9"/>
      <c r="H1464" s="9"/>
      <c r="I1464" s="9"/>
      <c r="J1464" s="9"/>
      <c r="K1464" s="9"/>
      <c r="L1464" s="9"/>
      <c r="M1464" s="9"/>
      <c r="N1464" s="9"/>
      <c r="O1464" s="9"/>
    </row>
    <row r="1465" spans="1:15" x14ac:dyDescent="0.2">
      <c r="A1465" s="9"/>
      <c r="B1465" s="9"/>
      <c r="C1465" s="9"/>
      <c r="D1465" s="9"/>
      <c r="E1465" s="9"/>
      <c r="F1465" s="9"/>
      <c r="G1465" s="9"/>
      <c r="H1465" s="9"/>
      <c r="I1465" s="9"/>
      <c r="J1465" s="9"/>
      <c r="K1465" s="9"/>
      <c r="L1465" s="9"/>
      <c r="M1465" s="9"/>
      <c r="N1465" s="9"/>
      <c r="O1465" s="9"/>
    </row>
    <row r="1466" spans="1:15" x14ac:dyDescent="0.2">
      <c r="A1466" s="9"/>
      <c r="B1466" s="9"/>
      <c r="C1466" s="9"/>
      <c r="D1466" s="9"/>
      <c r="E1466" s="9"/>
      <c r="F1466" s="9"/>
      <c r="G1466" s="9"/>
      <c r="H1466" s="9"/>
      <c r="I1466" s="9"/>
      <c r="J1466" s="9"/>
      <c r="K1466" s="9"/>
      <c r="L1466" s="9"/>
      <c r="M1466" s="9"/>
      <c r="N1466" s="9"/>
      <c r="O1466" s="9"/>
    </row>
    <row r="1467" spans="1:15" x14ac:dyDescent="0.2">
      <c r="A1467" s="9"/>
      <c r="B1467" s="9"/>
      <c r="C1467" s="9"/>
      <c r="D1467" s="9"/>
      <c r="E1467" s="9"/>
      <c r="F1467" s="9"/>
      <c r="G1467" s="9"/>
      <c r="H1467" s="9"/>
      <c r="I1467" s="9"/>
      <c r="J1467" s="9"/>
      <c r="K1467" s="9"/>
      <c r="L1467" s="9"/>
      <c r="M1467" s="9"/>
      <c r="N1467" s="9"/>
      <c r="O1467" s="9"/>
    </row>
    <row r="1468" spans="1:15" x14ac:dyDescent="0.2">
      <c r="A1468" s="9"/>
      <c r="B1468" s="9"/>
      <c r="C1468" s="9"/>
      <c r="D1468" s="9"/>
      <c r="E1468" s="9"/>
      <c r="F1468" s="9"/>
      <c r="G1468" s="9"/>
      <c r="H1468" s="9"/>
      <c r="I1468" s="9"/>
      <c r="J1468" s="9"/>
      <c r="K1468" s="9"/>
      <c r="L1468" s="9"/>
      <c r="M1468" s="9"/>
      <c r="N1468" s="9"/>
      <c r="O1468" s="9"/>
    </row>
    <row r="1469" spans="1:15" x14ac:dyDescent="0.2">
      <c r="A1469" s="9"/>
      <c r="B1469" s="9"/>
      <c r="C1469" s="9"/>
      <c r="D1469" s="9"/>
      <c r="E1469" s="9"/>
      <c r="F1469" s="9"/>
      <c r="G1469" s="9"/>
      <c r="H1469" s="9"/>
      <c r="I1469" s="9"/>
      <c r="J1469" s="9"/>
      <c r="K1469" s="9"/>
      <c r="L1469" s="9"/>
      <c r="M1469" s="9"/>
      <c r="N1469" s="9"/>
      <c r="O1469" s="9"/>
    </row>
    <row r="1470" spans="1:15" x14ac:dyDescent="0.2">
      <c r="A1470" s="9"/>
      <c r="B1470" s="9"/>
      <c r="C1470" s="9"/>
      <c r="D1470" s="9"/>
      <c r="E1470" s="9"/>
      <c r="F1470" s="9"/>
      <c r="G1470" s="9"/>
      <c r="H1470" s="9"/>
      <c r="I1470" s="9"/>
      <c r="J1470" s="9"/>
      <c r="K1470" s="9"/>
      <c r="L1470" s="9"/>
      <c r="M1470" s="9"/>
      <c r="N1470" s="9"/>
      <c r="O1470" s="9"/>
    </row>
    <row r="1471" spans="1:15" x14ac:dyDescent="0.2">
      <c r="A1471" s="9"/>
      <c r="B1471" s="9"/>
      <c r="C1471" s="9"/>
      <c r="D1471" s="9"/>
      <c r="E1471" s="9"/>
      <c r="F1471" s="9"/>
      <c r="G1471" s="9"/>
      <c r="H1471" s="9"/>
      <c r="I1471" s="9"/>
      <c r="J1471" s="9"/>
      <c r="K1471" s="9"/>
      <c r="L1471" s="9"/>
      <c r="M1471" s="9"/>
      <c r="N1471" s="9"/>
      <c r="O1471" s="9"/>
    </row>
    <row r="1472" spans="1:15" x14ac:dyDescent="0.2">
      <c r="A1472" s="9"/>
      <c r="B1472" s="9"/>
      <c r="C1472" s="9"/>
      <c r="D1472" s="9"/>
      <c r="E1472" s="9"/>
      <c r="F1472" s="9"/>
      <c r="G1472" s="9"/>
      <c r="H1472" s="9"/>
      <c r="I1472" s="9"/>
      <c r="J1472" s="9"/>
      <c r="K1472" s="9"/>
      <c r="L1472" s="9"/>
      <c r="M1472" s="9"/>
      <c r="N1472" s="9"/>
      <c r="O1472" s="9"/>
    </row>
    <row r="1473" spans="1:15" x14ac:dyDescent="0.2">
      <c r="A1473" s="9"/>
      <c r="B1473" s="9"/>
      <c r="C1473" s="9"/>
      <c r="D1473" s="9"/>
      <c r="E1473" s="9"/>
      <c r="F1473" s="9"/>
      <c r="G1473" s="9"/>
      <c r="H1473" s="9"/>
      <c r="I1473" s="9"/>
      <c r="J1473" s="9"/>
      <c r="K1473" s="9"/>
      <c r="L1473" s="9"/>
      <c r="M1473" s="9"/>
      <c r="N1473" s="9"/>
      <c r="O1473" s="9"/>
    </row>
    <row r="1474" spans="1:15" x14ac:dyDescent="0.2">
      <c r="A1474" s="9"/>
      <c r="B1474" s="9"/>
      <c r="C1474" s="9"/>
      <c r="D1474" s="9"/>
      <c r="E1474" s="9"/>
      <c r="F1474" s="9"/>
      <c r="G1474" s="9"/>
      <c r="H1474" s="9"/>
      <c r="I1474" s="9"/>
      <c r="J1474" s="9"/>
      <c r="K1474" s="9"/>
      <c r="L1474" s="9"/>
      <c r="M1474" s="9"/>
      <c r="N1474" s="9"/>
      <c r="O1474" s="9"/>
    </row>
    <row r="1475" spans="1:15" x14ac:dyDescent="0.2">
      <c r="A1475" s="9"/>
      <c r="B1475" s="9"/>
      <c r="C1475" s="9"/>
      <c r="D1475" s="9"/>
      <c r="E1475" s="9"/>
      <c r="F1475" s="9"/>
      <c r="G1475" s="9"/>
      <c r="H1475" s="9"/>
      <c r="I1475" s="9"/>
      <c r="J1475" s="9"/>
      <c r="K1475" s="9"/>
      <c r="L1475" s="9"/>
      <c r="M1475" s="9"/>
      <c r="N1475" s="9"/>
      <c r="O1475" s="9"/>
    </row>
    <row r="1476" spans="1:15" x14ac:dyDescent="0.2">
      <c r="A1476" s="9"/>
      <c r="B1476" s="9"/>
      <c r="C1476" s="9"/>
      <c r="D1476" s="9"/>
      <c r="E1476" s="9"/>
      <c r="F1476" s="9"/>
      <c r="G1476" s="9"/>
      <c r="H1476" s="9"/>
      <c r="I1476" s="9"/>
      <c r="J1476" s="9"/>
      <c r="K1476" s="9"/>
      <c r="L1476" s="9"/>
      <c r="M1476" s="9"/>
      <c r="N1476" s="9"/>
      <c r="O1476" s="9"/>
    </row>
    <row r="1477" spans="1:15" x14ac:dyDescent="0.2">
      <c r="A1477" s="9"/>
      <c r="B1477" s="9"/>
      <c r="C1477" s="9"/>
      <c r="D1477" s="9"/>
      <c r="E1477" s="9"/>
      <c r="F1477" s="9"/>
      <c r="G1477" s="9"/>
      <c r="H1477" s="9"/>
      <c r="I1477" s="9"/>
      <c r="J1477" s="9"/>
      <c r="K1477" s="9"/>
      <c r="L1477" s="9"/>
      <c r="M1477" s="9"/>
      <c r="N1477" s="9"/>
      <c r="O1477" s="9"/>
    </row>
    <row r="1478" spans="1:15" x14ac:dyDescent="0.2">
      <c r="A1478" s="9"/>
      <c r="B1478" s="9"/>
      <c r="C1478" s="9"/>
      <c r="D1478" s="9"/>
      <c r="E1478" s="9"/>
      <c r="F1478" s="9"/>
      <c r="G1478" s="9"/>
      <c r="H1478" s="9"/>
      <c r="I1478" s="9"/>
      <c r="J1478" s="9"/>
      <c r="K1478" s="9"/>
      <c r="L1478" s="9"/>
      <c r="M1478" s="9"/>
      <c r="N1478" s="9"/>
      <c r="O1478" s="9"/>
    </row>
    <row r="1479" spans="1:15" x14ac:dyDescent="0.2">
      <c r="A1479" s="9"/>
      <c r="B1479" s="9"/>
      <c r="C1479" s="9"/>
      <c r="D1479" s="9"/>
      <c r="E1479" s="9"/>
      <c r="F1479" s="9"/>
      <c r="G1479" s="9"/>
      <c r="H1479" s="9"/>
      <c r="I1479" s="9"/>
      <c r="J1479" s="9"/>
      <c r="K1479" s="9"/>
      <c r="L1479" s="9"/>
      <c r="M1479" s="9"/>
      <c r="N1479" s="9"/>
      <c r="O1479" s="9"/>
    </row>
    <row r="1480" spans="1:15" x14ac:dyDescent="0.2">
      <c r="A1480" s="9"/>
      <c r="B1480" s="9"/>
      <c r="C1480" s="9"/>
      <c r="D1480" s="9"/>
      <c r="E1480" s="9"/>
      <c r="F1480" s="9"/>
      <c r="G1480" s="9"/>
      <c r="H1480" s="9"/>
      <c r="I1480" s="9"/>
      <c r="J1480" s="9"/>
      <c r="K1480" s="9"/>
      <c r="L1480" s="9"/>
      <c r="M1480" s="9"/>
      <c r="N1480" s="9"/>
      <c r="O1480" s="9"/>
    </row>
    <row r="1481" spans="1:15" x14ac:dyDescent="0.2">
      <c r="A1481" s="9"/>
      <c r="B1481" s="9"/>
      <c r="C1481" s="9"/>
      <c r="D1481" s="9"/>
      <c r="E1481" s="9"/>
      <c r="F1481" s="9"/>
      <c r="G1481" s="9"/>
      <c r="H1481" s="9"/>
      <c r="I1481" s="9"/>
      <c r="J1481" s="9"/>
      <c r="K1481" s="9"/>
      <c r="L1481" s="9"/>
      <c r="M1481" s="9"/>
      <c r="N1481" s="9"/>
      <c r="O1481" s="9"/>
    </row>
    <row r="1482" spans="1:15" x14ac:dyDescent="0.2">
      <c r="A1482" s="9"/>
      <c r="B1482" s="9"/>
      <c r="C1482" s="9"/>
      <c r="D1482" s="9"/>
      <c r="E1482" s="9"/>
      <c r="F1482" s="9"/>
      <c r="G1482" s="9"/>
      <c r="H1482" s="9"/>
      <c r="I1482" s="9"/>
      <c r="J1482" s="9"/>
      <c r="K1482" s="9"/>
      <c r="L1482" s="9"/>
      <c r="M1482" s="9"/>
      <c r="N1482" s="9"/>
      <c r="O1482" s="9"/>
    </row>
    <row r="1483" spans="1:15" x14ac:dyDescent="0.2">
      <c r="A1483" s="9"/>
      <c r="B1483" s="9"/>
      <c r="C1483" s="9"/>
      <c r="D1483" s="9"/>
      <c r="E1483" s="9"/>
      <c r="F1483" s="9"/>
      <c r="G1483" s="9"/>
      <c r="H1483" s="9"/>
      <c r="I1483" s="9"/>
      <c r="J1483" s="9"/>
      <c r="K1483" s="9"/>
      <c r="L1483" s="9"/>
      <c r="M1483" s="9"/>
      <c r="N1483" s="9"/>
      <c r="O1483" s="9"/>
    </row>
    <row r="1484" spans="1:15" x14ac:dyDescent="0.2">
      <c r="A1484" s="9"/>
      <c r="B1484" s="9"/>
      <c r="C1484" s="9"/>
      <c r="D1484" s="9"/>
      <c r="E1484" s="9"/>
      <c r="F1484" s="9"/>
      <c r="G1484" s="9"/>
      <c r="H1484" s="9"/>
      <c r="I1484" s="9"/>
      <c r="J1484" s="9"/>
      <c r="K1484" s="9"/>
      <c r="L1484" s="9"/>
      <c r="M1484" s="9"/>
      <c r="N1484" s="9"/>
      <c r="O1484" s="9"/>
    </row>
    <row r="1485" spans="1:15" x14ac:dyDescent="0.2">
      <c r="A1485" s="9"/>
      <c r="B1485" s="9"/>
      <c r="C1485" s="9"/>
      <c r="D1485" s="9"/>
      <c r="E1485" s="9"/>
      <c r="F1485" s="9"/>
      <c r="G1485" s="9"/>
      <c r="H1485" s="9"/>
      <c r="I1485" s="9"/>
      <c r="J1485" s="9"/>
      <c r="K1485" s="9"/>
      <c r="L1485" s="9"/>
      <c r="M1485" s="9"/>
      <c r="N1485" s="9"/>
      <c r="O1485" s="9"/>
    </row>
    <row r="1486" spans="1:15" x14ac:dyDescent="0.2">
      <c r="A1486" s="9"/>
      <c r="B1486" s="9"/>
      <c r="C1486" s="9"/>
      <c r="D1486" s="9"/>
      <c r="E1486" s="9"/>
      <c r="F1486" s="9"/>
      <c r="G1486" s="9"/>
      <c r="H1486" s="9"/>
      <c r="I1486" s="9"/>
      <c r="J1486" s="9"/>
      <c r="K1486" s="9"/>
      <c r="L1486" s="9"/>
      <c r="M1486" s="9"/>
      <c r="N1486" s="9"/>
      <c r="O1486" s="9"/>
    </row>
    <row r="1487" spans="1:15" x14ac:dyDescent="0.2">
      <c r="A1487" s="9"/>
      <c r="B1487" s="9"/>
      <c r="C1487" s="9"/>
      <c r="D1487" s="9"/>
      <c r="E1487" s="9"/>
      <c r="F1487" s="9"/>
      <c r="G1487" s="9"/>
      <c r="H1487" s="9"/>
      <c r="I1487" s="9"/>
      <c r="J1487" s="9"/>
      <c r="K1487" s="9"/>
      <c r="L1487" s="9"/>
      <c r="M1487" s="9"/>
      <c r="N1487" s="9"/>
      <c r="O1487" s="9"/>
    </row>
    <row r="1488" spans="1:15" x14ac:dyDescent="0.2">
      <c r="A1488" s="9"/>
      <c r="B1488" s="9"/>
      <c r="C1488" s="9"/>
      <c r="D1488" s="9"/>
      <c r="E1488" s="9"/>
      <c r="F1488" s="9"/>
      <c r="G1488" s="9"/>
      <c r="H1488" s="9"/>
      <c r="I1488" s="9"/>
      <c r="J1488" s="9"/>
      <c r="K1488" s="9"/>
      <c r="L1488" s="9"/>
      <c r="M1488" s="9"/>
      <c r="N1488" s="9"/>
      <c r="O1488" s="9"/>
    </row>
    <row r="1489" spans="1:15" x14ac:dyDescent="0.2">
      <c r="A1489" s="9"/>
      <c r="B1489" s="9"/>
      <c r="C1489" s="9"/>
      <c r="D1489" s="9"/>
      <c r="E1489" s="9"/>
      <c r="F1489" s="9"/>
      <c r="G1489" s="9"/>
      <c r="H1489" s="9"/>
      <c r="I1489" s="9"/>
      <c r="J1489" s="9"/>
      <c r="K1489" s="9"/>
      <c r="L1489" s="9"/>
      <c r="M1489" s="9"/>
      <c r="N1489" s="9"/>
      <c r="O1489" s="9"/>
    </row>
    <row r="1490" spans="1:15" x14ac:dyDescent="0.2">
      <c r="A1490" s="9"/>
      <c r="B1490" s="9"/>
      <c r="C1490" s="9"/>
      <c r="D1490" s="9"/>
      <c r="E1490" s="9"/>
      <c r="F1490" s="9"/>
      <c r="G1490" s="9"/>
      <c r="H1490" s="9"/>
      <c r="I1490" s="9"/>
      <c r="J1490" s="9"/>
      <c r="K1490" s="9"/>
      <c r="L1490" s="9"/>
      <c r="M1490" s="9"/>
      <c r="N1490" s="9"/>
      <c r="O1490" s="9"/>
    </row>
    <row r="1491" spans="1:15" x14ac:dyDescent="0.2">
      <c r="A1491" s="9"/>
      <c r="B1491" s="9"/>
      <c r="C1491" s="9"/>
      <c r="D1491" s="9"/>
      <c r="E1491" s="9"/>
      <c r="F1491" s="9"/>
      <c r="G1491" s="9"/>
      <c r="H1491" s="9"/>
      <c r="I1491" s="9"/>
      <c r="J1491" s="9"/>
      <c r="K1491" s="9"/>
      <c r="L1491" s="9"/>
      <c r="M1491" s="9"/>
      <c r="N1491" s="9"/>
      <c r="O1491" s="9"/>
    </row>
    <row r="1492" spans="1:15" x14ac:dyDescent="0.2">
      <c r="A1492" s="9"/>
      <c r="B1492" s="9"/>
      <c r="C1492" s="9"/>
      <c r="D1492" s="9"/>
      <c r="E1492" s="9"/>
      <c r="F1492" s="9"/>
      <c r="G1492" s="9"/>
      <c r="H1492" s="9"/>
      <c r="I1492" s="9"/>
      <c r="J1492" s="9"/>
      <c r="K1492" s="9"/>
      <c r="L1492" s="9"/>
      <c r="M1492" s="9"/>
      <c r="N1492" s="9"/>
      <c r="O1492" s="9"/>
    </row>
    <row r="1493" spans="1:15" x14ac:dyDescent="0.2">
      <c r="A1493" s="9"/>
      <c r="B1493" s="9"/>
      <c r="C1493" s="9"/>
      <c r="D1493" s="9"/>
      <c r="E1493" s="9"/>
      <c r="F1493" s="9"/>
      <c r="G1493" s="9"/>
      <c r="H1493" s="9"/>
      <c r="I1493" s="9"/>
      <c r="J1493" s="9"/>
      <c r="K1493" s="9"/>
      <c r="L1493" s="9"/>
      <c r="M1493" s="9"/>
      <c r="N1493" s="9"/>
      <c r="O1493" s="9"/>
    </row>
    <row r="1494" spans="1:15" x14ac:dyDescent="0.2">
      <c r="A1494" s="9"/>
      <c r="B1494" s="9"/>
      <c r="C1494" s="9"/>
      <c r="D1494" s="9"/>
      <c r="E1494" s="9"/>
      <c r="F1494" s="9"/>
      <c r="G1494" s="9"/>
      <c r="H1494" s="9"/>
      <c r="I1494" s="9"/>
      <c r="J1494" s="9"/>
      <c r="K1494" s="9"/>
      <c r="L1494" s="9"/>
      <c r="M1494" s="9"/>
      <c r="N1494" s="9"/>
      <c r="O1494" s="9"/>
    </row>
    <row r="1495" spans="1:15" x14ac:dyDescent="0.2">
      <c r="A1495" s="9"/>
      <c r="B1495" s="9"/>
      <c r="C1495" s="9"/>
      <c r="D1495" s="9"/>
      <c r="E1495" s="9"/>
      <c r="F1495" s="9"/>
      <c r="G1495" s="9"/>
      <c r="H1495" s="9"/>
      <c r="I1495" s="9"/>
      <c r="J1495" s="9"/>
      <c r="K1495" s="9"/>
      <c r="L1495" s="9"/>
      <c r="M1495" s="9"/>
      <c r="N1495" s="9"/>
      <c r="O1495" s="9"/>
    </row>
    <row r="1496" spans="1:15" x14ac:dyDescent="0.2">
      <c r="A1496" s="9"/>
      <c r="B1496" s="9"/>
      <c r="C1496" s="9"/>
      <c r="D1496" s="9"/>
      <c r="E1496" s="9"/>
      <c r="F1496" s="9"/>
      <c r="G1496" s="9"/>
      <c r="H1496" s="9"/>
      <c r="I1496" s="9"/>
      <c r="J1496" s="9"/>
      <c r="K1496" s="9"/>
      <c r="L1496" s="9"/>
      <c r="M1496" s="9"/>
      <c r="N1496" s="9"/>
      <c r="O1496" s="9"/>
    </row>
    <row r="1497" spans="1:15" x14ac:dyDescent="0.2">
      <c r="A1497" s="9"/>
      <c r="B1497" s="9"/>
      <c r="C1497" s="9"/>
      <c r="D1497" s="9"/>
      <c r="E1497" s="9"/>
      <c r="F1497" s="9"/>
      <c r="G1497" s="9"/>
      <c r="H1497" s="9"/>
      <c r="I1497" s="9"/>
      <c r="J1497" s="9"/>
      <c r="K1497" s="9"/>
      <c r="L1497" s="9"/>
      <c r="M1497" s="9"/>
      <c r="N1497" s="9"/>
      <c r="O1497" s="9"/>
    </row>
    <row r="1498" spans="1:15" x14ac:dyDescent="0.2">
      <c r="A1498" s="9"/>
      <c r="B1498" s="9"/>
      <c r="C1498" s="9"/>
      <c r="D1498" s="9"/>
      <c r="E1498" s="9"/>
      <c r="F1498" s="9"/>
      <c r="G1498" s="9"/>
      <c r="H1498" s="9"/>
      <c r="I1498" s="9"/>
      <c r="J1498" s="9"/>
      <c r="K1498" s="9"/>
      <c r="L1498" s="9"/>
      <c r="M1498" s="9"/>
      <c r="N1498" s="9"/>
      <c r="O1498" s="9"/>
    </row>
    <row r="1499" spans="1:15" x14ac:dyDescent="0.2">
      <c r="A1499" s="9"/>
      <c r="B1499" s="9"/>
      <c r="C1499" s="9"/>
      <c r="D1499" s="9"/>
      <c r="E1499" s="9"/>
      <c r="F1499" s="9"/>
      <c r="G1499" s="9"/>
      <c r="H1499" s="9"/>
      <c r="I1499" s="9"/>
      <c r="J1499" s="9"/>
      <c r="K1499" s="9"/>
      <c r="L1499" s="9"/>
      <c r="M1499" s="9"/>
      <c r="N1499" s="9"/>
      <c r="O1499" s="9"/>
    </row>
    <row r="1500" spans="1:15" x14ac:dyDescent="0.2">
      <c r="A1500" s="9"/>
      <c r="B1500" s="9" t="s">
        <v>195</v>
      </c>
      <c r="C1500" s="9"/>
      <c r="D1500" s="9"/>
      <c r="E1500" s="9"/>
      <c r="F1500" s="9"/>
      <c r="G1500" s="9"/>
      <c r="H1500" s="9"/>
      <c r="I1500" s="9"/>
      <c r="J1500" s="9"/>
      <c r="K1500" s="9"/>
      <c r="L1500" s="9"/>
      <c r="M1500" s="9"/>
      <c r="N1500" s="9"/>
      <c r="O1500" s="9"/>
    </row>
    <row r="1501" spans="1:15" x14ac:dyDescent="0.2">
      <c r="A1501" s="9"/>
      <c r="B1501" s="9"/>
      <c r="C1501" s="9"/>
      <c r="D1501" s="9"/>
      <c r="E1501" s="9"/>
      <c r="F1501" s="9"/>
      <c r="G1501" s="9"/>
      <c r="H1501" s="9"/>
      <c r="I1501" s="9"/>
      <c r="J1501" s="9"/>
      <c r="K1501" s="9"/>
      <c r="L1501" s="9"/>
      <c r="M1501" s="9"/>
      <c r="N1501" s="9"/>
      <c r="O1501" s="9"/>
    </row>
    <row r="1502" spans="1:15" x14ac:dyDescent="0.2">
      <c r="A1502" s="88"/>
      <c r="B1502" s="88"/>
      <c r="C1502" s="88"/>
      <c r="D1502" s="88"/>
      <c r="E1502" s="88"/>
      <c r="F1502" s="88"/>
      <c r="G1502" s="88"/>
      <c r="H1502" s="88"/>
      <c r="I1502" s="88"/>
      <c r="J1502" s="88"/>
      <c r="K1502" s="88"/>
      <c r="L1502" s="88"/>
      <c r="M1502" s="88"/>
      <c r="N1502" s="88"/>
      <c r="O1502" s="88"/>
    </row>
    <row r="1503" spans="1:15" x14ac:dyDescent="0.2">
      <c r="A1503" s="88"/>
      <c r="B1503" s="89" t="s">
        <v>199</v>
      </c>
      <c r="C1503" s="88"/>
      <c r="D1503" s="88"/>
      <c r="E1503" s="88"/>
      <c r="F1503" s="88"/>
      <c r="G1503" s="88"/>
      <c r="H1503" s="88"/>
      <c r="I1503" s="88"/>
      <c r="J1503" s="88"/>
      <c r="K1503" s="88"/>
      <c r="L1503" s="88"/>
      <c r="M1503" s="88"/>
      <c r="N1503" s="88"/>
      <c r="O1503" s="88"/>
    </row>
    <row r="1504" spans="1:15" x14ac:dyDescent="0.2">
      <c r="A1504" s="88"/>
      <c r="B1504" s="88"/>
      <c r="C1504" s="88"/>
      <c r="D1504" s="88"/>
      <c r="E1504" s="88"/>
      <c r="F1504" s="88"/>
      <c r="G1504" s="88"/>
      <c r="H1504" s="88"/>
      <c r="I1504" s="88"/>
      <c r="J1504" s="88"/>
      <c r="K1504" s="88"/>
      <c r="L1504" s="88"/>
      <c r="M1504" s="88"/>
      <c r="N1504" s="88"/>
      <c r="O1504" s="88"/>
    </row>
    <row r="1505" spans="1:15" x14ac:dyDescent="0.2">
      <c r="A1505" s="88"/>
      <c r="B1505" s="88" t="s">
        <v>196</v>
      </c>
      <c r="C1505" s="88"/>
      <c r="D1505" s="88"/>
      <c r="E1505" s="88"/>
      <c r="F1505" s="88"/>
      <c r="G1505" s="88"/>
      <c r="H1505" s="88"/>
      <c r="I1505" s="88"/>
      <c r="J1505" s="88"/>
      <c r="K1505" s="88"/>
      <c r="L1505" s="88"/>
      <c r="M1505" s="88"/>
      <c r="N1505" s="88"/>
      <c r="O1505" s="88"/>
    </row>
    <row r="1506" spans="1:15" x14ac:dyDescent="0.2">
      <c r="A1506" s="88"/>
      <c r="B1506" s="88" t="s">
        <v>197</v>
      </c>
      <c r="C1506" s="88"/>
      <c r="D1506" s="88"/>
      <c r="E1506" s="88"/>
      <c r="F1506" s="88"/>
      <c r="G1506" s="88"/>
      <c r="H1506" s="88"/>
      <c r="I1506" s="88"/>
      <c r="J1506" s="88"/>
      <c r="K1506" s="88"/>
      <c r="L1506" s="88"/>
      <c r="M1506" s="88"/>
      <c r="N1506" s="88"/>
      <c r="O1506" s="88"/>
    </row>
    <row r="1507" spans="1:15" x14ac:dyDescent="0.2">
      <c r="A1507" s="88"/>
      <c r="B1507" s="88" t="s">
        <v>198</v>
      </c>
      <c r="C1507" s="88"/>
      <c r="D1507" s="88"/>
      <c r="E1507" s="88"/>
      <c r="F1507" s="88"/>
      <c r="G1507" s="88"/>
      <c r="H1507" s="88"/>
      <c r="I1507" s="88"/>
      <c r="J1507" s="88"/>
      <c r="K1507" s="88"/>
      <c r="L1507" s="88"/>
      <c r="M1507" s="88"/>
      <c r="N1507" s="88"/>
      <c r="O1507" s="88"/>
    </row>
    <row r="1508" spans="1:15" x14ac:dyDescent="0.2">
      <c r="A1508" s="88"/>
      <c r="B1508" s="88"/>
      <c r="C1508" s="88"/>
      <c r="D1508" s="88"/>
      <c r="E1508" s="88"/>
      <c r="F1508" s="88"/>
      <c r="G1508" s="88"/>
      <c r="H1508" s="88"/>
      <c r="I1508" s="88"/>
      <c r="J1508" s="88"/>
      <c r="K1508" s="88"/>
      <c r="L1508" s="88"/>
      <c r="M1508" s="88"/>
      <c r="N1508" s="88"/>
      <c r="O1508" s="88"/>
    </row>
    <row r="1509" spans="1:15" x14ac:dyDescent="0.2">
      <c r="A1509" s="88"/>
      <c r="B1509" s="88"/>
      <c r="C1509" s="88"/>
      <c r="D1509" s="88"/>
      <c r="E1509" s="88"/>
      <c r="F1509" s="88"/>
      <c r="G1509" s="88"/>
      <c r="H1509" s="88"/>
      <c r="I1509" s="88"/>
      <c r="J1509" s="88"/>
      <c r="K1509" s="88"/>
      <c r="L1509" s="88"/>
      <c r="M1509" s="88"/>
      <c r="N1509" s="88"/>
      <c r="O1509" s="88"/>
    </row>
    <row r="1510" spans="1:15" x14ac:dyDescent="0.2">
      <c r="A1510" s="88"/>
      <c r="B1510" s="88"/>
      <c r="C1510" s="88"/>
      <c r="D1510" s="88"/>
      <c r="E1510" s="88"/>
      <c r="F1510" s="88"/>
      <c r="G1510" s="88"/>
      <c r="H1510" s="88"/>
      <c r="I1510" s="88"/>
      <c r="J1510" s="88"/>
      <c r="K1510" s="88"/>
      <c r="L1510" s="88"/>
      <c r="M1510" s="88"/>
      <c r="N1510" s="88"/>
      <c r="O1510" s="88"/>
    </row>
    <row r="1511" spans="1:15" x14ac:dyDescent="0.2">
      <c r="A1511" s="88"/>
      <c r="B1511" s="88"/>
      <c r="C1511" s="88"/>
      <c r="D1511" s="88"/>
      <c r="E1511" s="88"/>
      <c r="F1511" s="88"/>
      <c r="G1511" s="88"/>
      <c r="H1511" s="88"/>
      <c r="I1511" s="88"/>
      <c r="J1511" s="88"/>
      <c r="K1511" s="88"/>
      <c r="L1511" s="88"/>
      <c r="M1511" s="88"/>
      <c r="N1511" s="88"/>
      <c r="O1511" s="88"/>
    </row>
    <row r="1512" spans="1:15" x14ac:dyDescent="0.2">
      <c r="A1512" s="88"/>
      <c r="B1512" s="88"/>
      <c r="C1512" s="88"/>
      <c r="D1512" s="88"/>
      <c r="E1512" s="88"/>
      <c r="F1512" s="88"/>
      <c r="G1512" s="88"/>
      <c r="H1512" s="88"/>
      <c r="I1512" s="88"/>
      <c r="J1512" s="88"/>
      <c r="K1512" s="88"/>
      <c r="L1512" s="88"/>
      <c r="M1512" s="88"/>
      <c r="N1512" s="88"/>
      <c r="O1512" s="88"/>
    </row>
    <row r="1513" spans="1:15" x14ac:dyDescent="0.2">
      <c r="A1513" s="88"/>
      <c r="B1513" s="88"/>
      <c r="C1513" s="88"/>
      <c r="D1513" s="88"/>
      <c r="E1513" s="88"/>
      <c r="F1513" s="88"/>
      <c r="G1513" s="88"/>
      <c r="H1513" s="88"/>
      <c r="I1513" s="88"/>
      <c r="J1513" s="88"/>
      <c r="K1513" s="88"/>
      <c r="L1513" s="88"/>
      <c r="M1513" s="88"/>
      <c r="N1513" s="88"/>
      <c r="O1513" s="88"/>
    </row>
    <row r="1514" spans="1:15" x14ac:dyDescent="0.2">
      <c r="A1514" s="88"/>
      <c r="B1514" s="88"/>
      <c r="C1514" s="88"/>
      <c r="D1514" s="88"/>
      <c r="E1514" s="88"/>
      <c r="F1514" s="88"/>
      <c r="G1514" s="88"/>
      <c r="H1514" s="88"/>
      <c r="I1514" s="88"/>
      <c r="J1514" s="88"/>
      <c r="K1514" s="88"/>
      <c r="L1514" s="88"/>
      <c r="M1514" s="88"/>
      <c r="N1514" s="88"/>
      <c r="O1514" s="88"/>
    </row>
    <row r="1515" spans="1:15" x14ac:dyDescent="0.2">
      <c r="A1515" s="88"/>
      <c r="B1515" s="88"/>
      <c r="C1515" s="88"/>
      <c r="D1515" s="88"/>
      <c r="E1515" s="88"/>
      <c r="F1515" s="88"/>
      <c r="G1515" s="88"/>
      <c r="H1515" s="88"/>
      <c r="I1515" s="88"/>
      <c r="J1515" s="88"/>
      <c r="K1515" s="88"/>
      <c r="L1515" s="88"/>
      <c r="M1515" s="88"/>
      <c r="N1515" s="88"/>
      <c r="O1515" s="88"/>
    </row>
    <row r="1516" spans="1:15" x14ac:dyDescent="0.2">
      <c r="A1516" s="88"/>
      <c r="B1516" s="88"/>
      <c r="C1516" s="88"/>
      <c r="D1516" s="88"/>
      <c r="E1516" s="88"/>
      <c r="F1516" s="88"/>
      <c r="G1516" s="88"/>
      <c r="H1516" s="88"/>
      <c r="I1516" s="88"/>
      <c r="J1516" s="88"/>
      <c r="K1516" s="88"/>
      <c r="L1516" s="88"/>
      <c r="M1516" s="88"/>
      <c r="N1516" s="88"/>
      <c r="O1516" s="88"/>
    </row>
    <row r="1517" spans="1:15" x14ac:dyDescent="0.2">
      <c r="A1517" s="88"/>
      <c r="B1517" s="88"/>
      <c r="C1517" s="88"/>
      <c r="D1517" s="88"/>
      <c r="E1517" s="88"/>
      <c r="F1517" s="88"/>
      <c r="G1517" s="88"/>
      <c r="H1517" s="88"/>
      <c r="I1517" s="88"/>
      <c r="J1517" s="88"/>
      <c r="K1517" s="88"/>
      <c r="L1517" s="88"/>
      <c r="M1517" s="88"/>
      <c r="N1517" s="88"/>
      <c r="O1517" s="88"/>
    </row>
    <row r="1518" spans="1:15" x14ac:dyDescent="0.2">
      <c r="A1518" s="88"/>
      <c r="B1518" s="88"/>
      <c r="C1518" s="88"/>
      <c r="D1518" s="88"/>
      <c r="E1518" s="88"/>
      <c r="F1518" s="88"/>
      <c r="G1518" s="88"/>
      <c r="H1518" s="88"/>
      <c r="I1518" s="88"/>
      <c r="J1518" s="88"/>
      <c r="K1518" s="88"/>
      <c r="L1518" s="88"/>
      <c r="M1518" s="88"/>
      <c r="N1518" s="88"/>
      <c r="O1518" s="88"/>
    </row>
    <row r="1519" spans="1:15" x14ac:dyDescent="0.2">
      <c r="A1519" s="88"/>
      <c r="B1519" s="88"/>
      <c r="C1519" s="88"/>
      <c r="D1519" s="88"/>
      <c r="E1519" s="88"/>
      <c r="F1519" s="88"/>
      <c r="G1519" s="88"/>
      <c r="H1519" s="88"/>
      <c r="I1519" s="88"/>
      <c r="J1519" s="88"/>
      <c r="K1519" s="88"/>
      <c r="L1519" s="88"/>
      <c r="M1519" s="88"/>
      <c r="N1519" s="88"/>
      <c r="O1519" s="88"/>
    </row>
    <row r="1520" spans="1:15" x14ac:dyDescent="0.2">
      <c r="A1520" s="88"/>
      <c r="B1520" s="88"/>
      <c r="C1520" s="88"/>
      <c r="D1520" s="88"/>
      <c r="E1520" s="88"/>
      <c r="F1520" s="88"/>
      <c r="G1520" s="88"/>
      <c r="H1520" s="88"/>
      <c r="I1520" s="88"/>
      <c r="J1520" s="88"/>
      <c r="K1520" s="88"/>
      <c r="L1520" s="88"/>
      <c r="M1520" s="88"/>
      <c r="N1520" s="88"/>
      <c r="O1520" s="88"/>
    </row>
    <row r="1521" spans="1:15" x14ac:dyDescent="0.2">
      <c r="A1521" s="88"/>
      <c r="B1521" s="88"/>
      <c r="C1521" s="88"/>
      <c r="D1521" s="88"/>
      <c r="E1521" s="88"/>
      <c r="F1521" s="88"/>
      <c r="G1521" s="88"/>
      <c r="H1521" s="88"/>
      <c r="I1521" s="88"/>
      <c r="J1521" s="88"/>
      <c r="K1521" s="88"/>
      <c r="L1521" s="88"/>
      <c r="M1521" s="88"/>
      <c r="N1521" s="88"/>
      <c r="O1521" s="88"/>
    </row>
    <row r="1522" spans="1:15" x14ac:dyDescent="0.2">
      <c r="A1522" s="88"/>
      <c r="B1522" s="88"/>
      <c r="C1522" s="88"/>
      <c r="D1522" s="88"/>
      <c r="E1522" s="88"/>
      <c r="F1522" s="88"/>
      <c r="G1522" s="88"/>
      <c r="H1522" s="88"/>
      <c r="I1522" s="88"/>
      <c r="J1522" s="88"/>
      <c r="K1522" s="88"/>
      <c r="L1522" s="88"/>
      <c r="M1522" s="88"/>
      <c r="N1522" s="88"/>
      <c r="O1522" s="88"/>
    </row>
    <row r="1523" spans="1:15" x14ac:dyDescent="0.2">
      <c r="A1523" s="88"/>
      <c r="B1523" s="88"/>
      <c r="C1523" s="88"/>
      <c r="D1523" s="88"/>
      <c r="E1523" s="88"/>
      <c r="F1523" s="88"/>
      <c r="G1523" s="88"/>
      <c r="H1523" s="88"/>
      <c r="I1523" s="88"/>
      <c r="J1523" s="88"/>
      <c r="K1523" s="88"/>
      <c r="L1523" s="88"/>
      <c r="M1523" s="88"/>
      <c r="N1523" s="88"/>
      <c r="O1523" s="88"/>
    </row>
    <row r="1524" spans="1:15" x14ac:dyDescent="0.2">
      <c r="A1524" s="88"/>
      <c r="B1524" s="88"/>
      <c r="C1524" s="88"/>
      <c r="D1524" s="88"/>
      <c r="E1524" s="88"/>
      <c r="F1524" s="88"/>
      <c r="G1524" s="88"/>
      <c r="H1524" s="88"/>
      <c r="I1524" s="88"/>
      <c r="J1524" s="88"/>
      <c r="K1524" s="88"/>
      <c r="L1524" s="88"/>
      <c r="M1524" s="88"/>
      <c r="N1524" s="88"/>
      <c r="O1524" s="88"/>
    </row>
    <row r="1525" spans="1:15" x14ac:dyDescent="0.2">
      <c r="A1525" s="88"/>
      <c r="B1525" s="88"/>
      <c r="C1525" s="88"/>
      <c r="D1525" s="88"/>
      <c r="E1525" s="88"/>
      <c r="F1525" s="88"/>
      <c r="G1525" s="88"/>
      <c r="H1525" s="88"/>
      <c r="I1525" s="88"/>
      <c r="J1525" s="88"/>
      <c r="K1525" s="88"/>
      <c r="L1525" s="88"/>
      <c r="M1525" s="88"/>
      <c r="N1525" s="88"/>
      <c r="O1525" s="88"/>
    </row>
    <row r="1526" spans="1:15" x14ac:dyDescent="0.2">
      <c r="A1526" s="88"/>
      <c r="B1526" s="88"/>
      <c r="C1526" s="88"/>
      <c r="D1526" s="88"/>
      <c r="E1526" s="88"/>
      <c r="F1526" s="88"/>
      <c r="G1526" s="88"/>
      <c r="H1526" s="88"/>
      <c r="I1526" s="88"/>
      <c r="J1526" s="88"/>
      <c r="K1526" s="88"/>
      <c r="L1526" s="88"/>
      <c r="M1526" s="88"/>
      <c r="N1526" s="88"/>
      <c r="O1526" s="88"/>
    </row>
    <row r="1527" spans="1:15" x14ac:dyDescent="0.2">
      <c r="A1527" s="88"/>
      <c r="B1527" s="88"/>
      <c r="C1527" s="88"/>
      <c r="D1527" s="88"/>
      <c r="E1527" s="88"/>
      <c r="F1527" s="88"/>
      <c r="G1527" s="88"/>
      <c r="H1527" s="88"/>
      <c r="I1527" s="88"/>
      <c r="J1527" s="88"/>
      <c r="K1527" s="88"/>
      <c r="L1527" s="88"/>
      <c r="M1527" s="88"/>
      <c r="N1527" s="88"/>
      <c r="O1527" s="88"/>
    </row>
    <row r="1528" spans="1:15" x14ac:dyDescent="0.2">
      <c r="A1528" s="88"/>
      <c r="B1528" s="88"/>
      <c r="C1528" s="88"/>
      <c r="D1528" s="88"/>
      <c r="E1528" s="88"/>
      <c r="F1528" s="88"/>
      <c r="G1528" s="88"/>
      <c r="H1528" s="88"/>
      <c r="I1528" s="88"/>
      <c r="J1528" s="88"/>
      <c r="K1528" s="88"/>
      <c r="L1528" s="88"/>
      <c r="M1528" s="88"/>
      <c r="N1528" s="88"/>
      <c r="O1528" s="88"/>
    </row>
    <row r="1529" spans="1:15" x14ac:dyDescent="0.2">
      <c r="A1529" s="88"/>
      <c r="B1529" s="88"/>
      <c r="C1529" s="88"/>
      <c r="D1529" s="88"/>
      <c r="E1529" s="88"/>
      <c r="F1529" s="88"/>
      <c r="G1529" s="88"/>
      <c r="H1529" s="88"/>
      <c r="I1529" s="88"/>
      <c r="J1529" s="88"/>
      <c r="K1529" s="88"/>
      <c r="L1529" s="88"/>
      <c r="M1529" s="88"/>
      <c r="N1529" s="88"/>
      <c r="O1529" s="88"/>
    </row>
    <row r="1530" spans="1:15" x14ac:dyDescent="0.2">
      <c r="A1530" s="88"/>
      <c r="B1530" s="88"/>
      <c r="C1530" s="88"/>
      <c r="D1530" s="88"/>
      <c r="E1530" s="88"/>
      <c r="F1530" s="88"/>
      <c r="G1530" s="88"/>
      <c r="H1530" s="88"/>
      <c r="I1530" s="88"/>
      <c r="J1530" s="88"/>
      <c r="K1530" s="88"/>
      <c r="L1530" s="88"/>
      <c r="M1530" s="88"/>
      <c r="N1530" s="88"/>
      <c r="O1530" s="88"/>
    </row>
    <row r="1531" spans="1:15" x14ac:dyDescent="0.2">
      <c r="A1531" s="88"/>
      <c r="B1531" s="88"/>
      <c r="C1531" s="88"/>
      <c r="D1531" s="88"/>
      <c r="E1531" s="88"/>
      <c r="F1531" s="88"/>
      <c r="G1531" s="88"/>
      <c r="H1531" s="88"/>
      <c r="I1531" s="88"/>
      <c r="J1531" s="88"/>
      <c r="K1531" s="88"/>
      <c r="L1531" s="88"/>
      <c r="M1531" s="88"/>
      <c r="N1531" s="88"/>
      <c r="O1531" s="88"/>
    </row>
    <row r="1532" spans="1:15" x14ac:dyDescent="0.2">
      <c r="A1532" s="88"/>
      <c r="B1532" s="88"/>
      <c r="C1532" s="88"/>
      <c r="D1532" s="88"/>
      <c r="E1532" s="88"/>
      <c r="F1532" s="88"/>
      <c r="G1532" s="88"/>
      <c r="H1532" s="88"/>
      <c r="I1532" s="88"/>
      <c r="J1532" s="88"/>
      <c r="K1532" s="88"/>
      <c r="L1532" s="88"/>
      <c r="M1532" s="88"/>
      <c r="N1532" s="88"/>
      <c r="O1532" s="88"/>
    </row>
    <row r="1533" spans="1:15" x14ac:dyDescent="0.2">
      <c r="A1533" s="88"/>
      <c r="B1533" s="88"/>
      <c r="C1533" s="88"/>
      <c r="D1533" s="88"/>
      <c r="E1533" s="88"/>
      <c r="F1533" s="88"/>
      <c r="G1533" s="88"/>
      <c r="H1533" s="88"/>
      <c r="I1533" s="88"/>
      <c r="J1533" s="88"/>
      <c r="K1533" s="88"/>
      <c r="L1533" s="88"/>
      <c r="M1533" s="88"/>
      <c r="N1533" s="88"/>
      <c r="O1533" s="88"/>
    </row>
    <row r="1534" spans="1:15" x14ac:dyDescent="0.2">
      <c r="A1534" s="88"/>
      <c r="B1534" s="88"/>
      <c r="C1534" s="88"/>
      <c r="D1534" s="88"/>
      <c r="E1534" s="88"/>
      <c r="F1534" s="88"/>
      <c r="G1534" s="88"/>
      <c r="H1534" s="88"/>
      <c r="I1534" s="88"/>
      <c r="J1534" s="88"/>
      <c r="K1534" s="88"/>
      <c r="L1534" s="88"/>
      <c r="M1534" s="88"/>
      <c r="N1534" s="88"/>
      <c r="O1534" s="88"/>
    </row>
    <row r="1535" spans="1:15" x14ac:dyDescent="0.2">
      <c r="A1535" s="88"/>
      <c r="B1535" s="88"/>
      <c r="C1535" s="88"/>
      <c r="D1535" s="88"/>
      <c r="E1535" s="88"/>
      <c r="F1535" s="88"/>
      <c r="G1535" s="88"/>
      <c r="H1535" s="88"/>
      <c r="I1535" s="88"/>
      <c r="J1535" s="88"/>
      <c r="K1535" s="88"/>
      <c r="L1535" s="88"/>
      <c r="M1535" s="88"/>
      <c r="N1535" s="88"/>
      <c r="O1535" s="88"/>
    </row>
    <row r="1536" spans="1:15" x14ac:dyDescent="0.2">
      <c r="A1536" s="88"/>
      <c r="B1536" s="88"/>
      <c r="C1536" s="88"/>
      <c r="D1536" s="88"/>
      <c r="E1536" s="88"/>
      <c r="F1536" s="88"/>
      <c r="G1536" s="88"/>
      <c r="H1536" s="88"/>
      <c r="I1536" s="88"/>
      <c r="J1536" s="88"/>
      <c r="K1536" s="88"/>
      <c r="L1536" s="88"/>
      <c r="M1536" s="88"/>
      <c r="N1536" s="88"/>
      <c r="O1536" s="88"/>
    </row>
    <row r="1537" spans="1:15" x14ac:dyDescent="0.2">
      <c r="A1537" s="88"/>
      <c r="B1537" s="88"/>
      <c r="C1537" s="88"/>
      <c r="D1537" s="88"/>
      <c r="E1537" s="88"/>
      <c r="F1537" s="88"/>
      <c r="G1537" s="88"/>
      <c r="H1537" s="88"/>
      <c r="I1537" s="88"/>
      <c r="J1537" s="88"/>
      <c r="K1537" s="88"/>
      <c r="L1537" s="88"/>
      <c r="M1537" s="88"/>
      <c r="N1537" s="88"/>
      <c r="O1537" s="88"/>
    </row>
    <row r="1538" spans="1:15" x14ac:dyDescent="0.2">
      <c r="A1538" s="88"/>
      <c r="B1538" s="88"/>
      <c r="C1538" s="88"/>
      <c r="D1538" s="88"/>
      <c r="E1538" s="88"/>
      <c r="F1538" s="88"/>
      <c r="G1538" s="88"/>
      <c r="H1538" s="88"/>
      <c r="I1538" s="88"/>
      <c r="J1538" s="88"/>
      <c r="K1538" s="88"/>
      <c r="L1538" s="88"/>
      <c r="M1538" s="88"/>
      <c r="N1538" s="88"/>
      <c r="O1538" s="88"/>
    </row>
    <row r="1539" spans="1:15" x14ac:dyDescent="0.2">
      <c r="A1539" s="88"/>
      <c r="B1539" s="88"/>
      <c r="C1539" s="88"/>
      <c r="D1539" s="88"/>
      <c r="E1539" s="88"/>
      <c r="F1539" s="88"/>
      <c r="G1539" s="88"/>
      <c r="H1539" s="88"/>
      <c r="I1539" s="88"/>
      <c r="J1539" s="88"/>
      <c r="K1539" s="88"/>
      <c r="L1539" s="88"/>
      <c r="M1539" s="88"/>
      <c r="N1539" s="88"/>
      <c r="O1539" s="88"/>
    </row>
    <row r="1540" spans="1:15" x14ac:dyDescent="0.2">
      <c r="A1540" s="88"/>
      <c r="B1540" s="88"/>
      <c r="C1540" s="88"/>
      <c r="D1540" s="88"/>
      <c r="E1540" s="88"/>
      <c r="F1540" s="88"/>
      <c r="G1540" s="88"/>
      <c r="H1540" s="88"/>
      <c r="I1540" s="88"/>
      <c r="J1540" s="88"/>
      <c r="K1540" s="88"/>
      <c r="L1540" s="88"/>
      <c r="M1540" s="88"/>
      <c r="N1540" s="88"/>
      <c r="O1540" s="88"/>
    </row>
    <row r="1541" spans="1:15" x14ac:dyDescent="0.2">
      <c r="A1541" s="88"/>
      <c r="B1541" s="88"/>
      <c r="C1541" s="88"/>
      <c r="D1541" s="88"/>
      <c r="E1541" s="88"/>
      <c r="F1541" s="88"/>
      <c r="G1541" s="88"/>
      <c r="H1541" s="88"/>
      <c r="I1541" s="88"/>
      <c r="J1541" s="88"/>
      <c r="K1541" s="88"/>
      <c r="L1541" s="88"/>
      <c r="M1541" s="88"/>
      <c r="N1541" s="88"/>
      <c r="O1541" s="88"/>
    </row>
    <row r="1542" spans="1:15" x14ac:dyDescent="0.2">
      <c r="A1542" s="88"/>
      <c r="B1542" s="88"/>
      <c r="C1542" s="88"/>
      <c r="D1542" s="88"/>
      <c r="E1542" s="88"/>
      <c r="F1542" s="88"/>
      <c r="G1542" s="88"/>
      <c r="H1542" s="88"/>
      <c r="I1542" s="88"/>
      <c r="J1542" s="88"/>
      <c r="K1542" s="88"/>
      <c r="L1542" s="88"/>
      <c r="M1542" s="88"/>
      <c r="N1542" s="88"/>
      <c r="O1542" s="88"/>
    </row>
    <row r="1543" spans="1:15" x14ac:dyDescent="0.2">
      <c r="A1543" s="88"/>
      <c r="B1543" s="88"/>
      <c r="C1543" s="88"/>
      <c r="D1543" s="88"/>
      <c r="E1543" s="88"/>
      <c r="F1543" s="88"/>
      <c r="G1543" s="88"/>
      <c r="H1543" s="88"/>
      <c r="I1543" s="88"/>
      <c r="J1543" s="88"/>
      <c r="K1543" s="88"/>
      <c r="L1543" s="88"/>
      <c r="M1543" s="88"/>
      <c r="N1543" s="88"/>
      <c r="O1543" s="88"/>
    </row>
    <row r="1544" spans="1:15" x14ac:dyDescent="0.2">
      <c r="A1544" s="88"/>
      <c r="B1544" s="88"/>
      <c r="C1544" s="88"/>
      <c r="D1544" s="88"/>
      <c r="E1544" s="88"/>
      <c r="F1544" s="88"/>
      <c r="G1544" s="88"/>
      <c r="H1544" s="88"/>
      <c r="I1544" s="88"/>
      <c r="J1544" s="88"/>
      <c r="K1544" s="88"/>
      <c r="L1544" s="88"/>
      <c r="M1544" s="88"/>
      <c r="N1544" s="88"/>
      <c r="O1544" s="88"/>
    </row>
    <row r="1545" spans="1:15" x14ac:dyDescent="0.2">
      <c r="A1545" s="88"/>
      <c r="B1545" s="88"/>
      <c r="C1545" s="88"/>
      <c r="D1545" s="88"/>
      <c r="E1545" s="88"/>
      <c r="F1545" s="88"/>
      <c r="G1545" s="88"/>
      <c r="H1545" s="88"/>
      <c r="I1545" s="88"/>
      <c r="J1545" s="88"/>
      <c r="K1545" s="88"/>
      <c r="L1545" s="88"/>
      <c r="M1545" s="88"/>
      <c r="N1545" s="88"/>
      <c r="O1545" s="88"/>
    </row>
    <row r="1546" spans="1:15" x14ac:dyDescent="0.2">
      <c r="A1546" s="88"/>
      <c r="B1546" s="88"/>
      <c r="C1546" s="88"/>
      <c r="D1546" s="88"/>
      <c r="E1546" s="88"/>
      <c r="F1546" s="88"/>
      <c r="G1546" s="88"/>
      <c r="H1546" s="88"/>
      <c r="I1546" s="88"/>
      <c r="J1546" s="88"/>
      <c r="K1546" s="88"/>
      <c r="L1546" s="88"/>
      <c r="M1546" s="88"/>
      <c r="N1546" s="88"/>
      <c r="O1546" s="88"/>
    </row>
    <row r="1547" spans="1:15" x14ac:dyDescent="0.2">
      <c r="A1547" s="88"/>
      <c r="B1547" s="88"/>
      <c r="C1547" s="88"/>
      <c r="D1547" s="88"/>
      <c r="E1547" s="88"/>
      <c r="F1547" s="88"/>
      <c r="G1547" s="88"/>
      <c r="H1547" s="88"/>
      <c r="I1547" s="88"/>
      <c r="J1547" s="88"/>
      <c r="K1547" s="88"/>
      <c r="L1547" s="88"/>
      <c r="M1547" s="88"/>
      <c r="N1547" s="88"/>
      <c r="O1547" s="88"/>
    </row>
    <row r="1548" spans="1:15" x14ac:dyDescent="0.2">
      <c r="A1548" s="88"/>
      <c r="B1548" s="88"/>
      <c r="C1548" s="88"/>
      <c r="D1548" s="88"/>
      <c r="E1548" s="88"/>
      <c r="F1548" s="88"/>
      <c r="G1548" s="88"/>
      <c r="H1548" s="88"/>
      <c r="I1548" s="88"/>
      <c r="J1548" s="88"/>
      <c r="K1548" s="88"/>
      <c r="L1548" s="88"/>
      <c r="M1548" s="88"/>
      <c r="N1548" s="88"/>
      <c r="O1548" s="88"/>
    </row>
    <row r="1549" spans="1:15" x14ac:dyDescent="0.2">
      <c r="A1549" s="88"/>
      <c r="B1549" s="88"/>
      <c r="C1549" s="88"/>
      <c r="D1549" s="88"/>
      <c r="E1549" s="88"/>
      <c r="F1549" s="88"/>
      <c r="G1549" s="88"/>
      <c r="H1549" s="88"/>
      <c r="I1549" s="88"/>
      <c r="J1549" s="88"/>
      <c r="K1549" s="88"/>
      <c r="L1549" s="88"/>
      <c r="M1549" s="88"/>
      <c r="N1549" s="88"/>
      <c r="O1549" s="88"/>
    </row>
    <row r="1550" spans="1:15" x14ac:dyDescent="0.2">
      <c r="A1550" s="88"/>
      <c r="B1550" s="88"/>
      <c r="C1550" s="88"/>
      <c r="D1550" s="88"/>
      <c r="E1550" s="88"/>
      <c r="F1550" s="88"/>
      <c r="G1550" s="88"/>
      <c r="H1550" s="88"/>
      <c r="I1550" s="88"/>
      <c r="J1550" s="88"/>
      <c r="K1550" s="88"/>
      <c r="L1550" s="88"/>
      <c r="M1550" s="88"/>
      <c r="N1550" s="88"/>
      <c r="O1550" s="88"/>
    </row>
    <row r="1551" spans="1:15" x14ac:dyDescent="0.2">
      <c r="A1551" s="88"/>
      <c r="B1551" s="88"/>
      <c r="C1551" s="88"/>
      <c r="D1551" s="88"/>
      <c r="E1551" s="88"/>
      <c r="F1551" s="88"/>
      <c r="G1551" s="88"/>
      <c r="H1551" s="88"/>
      <c r="I1551" s="88"/>
      <c r="J1551" s="88"/>
      <c r="K1551" s="88"/>
      <c r="L1551" s="88"/>
      <c r="M1551" s="88"/>
      <c r="N1551" s="88"/>
      <c r="O1551" s="88"/>
    </row>
    <row r="1552" spans="1:15" x14ac:dyDescent="0.2">
      <c r="A1552" s="88"/>
      <c r="B1552" s="88"/>
      <c r="C1552" s="88"/>
      <c r="D1552" s="88"/>
      <c r="E1552" s="88"/>
      <c r="F1552" s="88"/>
      <c r="G1552" s="88"/>
      <c r="H1552" s="88"/>
      <c r="I1552" s="88"/>
      <c r="J1552" s="88"/>
      <c r="K1552" s="88"/>
      <c r="L1552" s="88"/>
      <c r="M1552" s="88"/>
      <c r="N1552" s="88"/>
      <c r="O1552" s="88"/>
    </row>
    <row r="1553" spans="1:15" x14ac:dyDescent="0.2">
      <c r="A1553" s="88"/>
      <c r="B1553" s="88"/>
      <c r="C1553" s="88"/>
      <c r="D1553" s="88"/>
      <c r="E1553" s="88"/>
      <c r="F1553" s="88"/>
      <c r="G1553" s="88"/>
      <c r="H1553" s="88"/>
      <c r="I1553" s="88"/>
      <c r="J1553" s="88"/>
      <c r="K1553" s="88"/>
      <c r="L1553" s="88"/>
      <c r="M1553" s="88"/>
      <c r="N1553" s="88"/>
      <c r="O1553" s="88"/>
    </row>
    <row r="1554" spans="1:15" x14ac:dyDescent="0.2">
      <c r="A1554" s="88"/>
      <c r="B1554" s="88"/>
      <c r="C1554" s="88"/>
      <c r="D1554" s="88"/>
      <c r="E1554" s="88"/>
      <c r="F1554" s="88"/>
      <c r="G1554" s="88"/>
      <c r="H1554" s="88"/>
      <c r="I1554" s="88"/>
      <c r="J1554" s="88"/>
      <c r="K1554" s="88"/>
      <c r="L1554" s="88"/>
      <c r="M1554" s="88"/>
      <c r="N1554" s="88"/>
      <c r="O1554" s="88"/>
    </row>
    <row r="1555" spans="1:15" x14ac:dyDescent="0.2">
      <c r="A1555" s="88"/>
      <c r="B1555" s="88"/>
      <c r="C1555" s="88"/>
      <c r="D1555" s="88"/>
      <c r="E1555" s="88"/>
      <c r="F1555" s="88"/>
      <c r="G1555" s="88"/>
      <c r="H1555" s="88"/>
      <c r="I1555" s="88"/>
      <c r="J1555" s="88"/>
      <c r="K1555" s="88"/>
      <c r="L1555" s="88"/>
      <c r="M1555" s="88"/>
      <c r="N1555" s="88"/>
      <c r="O1555" s="88"/>
    </row>
    <row r="1556" spans="1:15" x14ac:dyDescent="0.2">
      <c r="A1556" s="88"/>
      <c r="B1556" s="88"/>
      <c r="C1556" s="88"/>
      <c r="D1556" s="88"/>
      <c r="E1556" s="88"/>
      <c r="F1556" s="88"/>
      <c r="G1556" s="88"/>
      <c r="H1556" s="88"/>
      <c r="I1556" s="88"/>
      <c r="J1556" s="88"/>
      <c r="K1556" s="88"/>
      <c r="L1556" s="88"/>
      <c r="M1556" s="88"/>
      <c r="N1556" s="88"/>
      <c r="O1556" s="88"/>
    </row>
    <row r="1557" spans="1:15" x14ac:dyDescent="0.2">
      <c r="A1557" s="88"/>
      <c r="B1557" s="88"/>
      <c r="C1557" s="88"/>
      <c r="D1557" s="88"/>
      <c r="E1557" s="88"/>
      <c r="F1557" s="88"/>
      <c r="G1557" s="88"/>
      <c r="H1557" s="88"/>
      <c r="I1557" s="88"/>
      <c r="J1557" s="88"/>
      <c r="K1557" s="88"/>
      <c r="L1557" s="88"/>
      <c r="M1557" s="88"/>
      <c r="N1557" s="88"/>
      <c r="O1557" s="88"/>
    </row>
    <row r="1558" spans="1:15" x14ac:dyDescent="0.2">
      <c r="A1558" s="88"/>
      <c r="B1558" s="88"/>
      <c r="C1558" s="88"/>
      <c r="D1558" s="88"/>
      <c r="E1558" s="88"/>
      <c r="F1558" s="88"/>
      <c r="G1558" s="88"/>
      <c r="H1558" s="88"/>
      <c r="I1558" s="88"/>
      <c r="J1558" s="88"/>
      <c r="K1558" s="88"/>
      <c r="L1558" s="88"/>
      <c r="M1558" s="88"/>
      <c r="N1558" s="88"/>
      <c r="O1558" s="88"/>
    </row>
    <row r="1559" spans="1:15" x14ac:dyDescent="0.2">
      <c r="A1559" s="88"/>
      <c r="B1559" s="88"/>
      <c r="C1559" s="88"/>
      <c r="D1559" s="88"/>
      <c r="E1559" s="88"/>
      <c r="F1559" s="88"/>
      <c r="G1559" s="88"/>
      <c r="H1559" s="88"/>
      <c r="I1559" s="88"/>
      <c r="J1559" s="88"/>
      <c r="K1559" s="88"/>
      <c r="L1559" s="88"/>
      <c r="M1559" s="88"/>
      <c r="N1559" s="88"/>
      <c r="O1559" s="88"/>
    </row>
    <row r="1560" spans="1:15" x14ac:dyDescent="0.2">
      <c r="A1560" s="88"/>
      <c r="B1560" s="88"/>
      <c r="C1560" s="88"/>
      <c r="D1560" s="88"/>
      <c r="E1560" s="88"/>
      <c r="F1560" s="88"/>
      <c r="G1560" s="88"/>
      <c r="H1560" s="88"/>
      <c r="I1560" s="88"/>
      <c r="J1560" s="88"/>
      <c r="K1560" s="88"/>
      <c r="L1560" s="88"/>
      <c r="M1560" s="88"/>
      <c r="N1560" s="88"/>
      <c r="O1560" s="88"/>
    </row>
    <row r="1561" spans="1:15" x14ac:dyDescent="0.2">
      <c r="A1561" s="88"/>
      <c r="B1561" s="88"/>
      <c r="C1561" s="88"/>
      <c r="D1561" s="88"/>
      <c r="E1561" s="88"/>
      <c r="F1561" s="88"/>
      <c r="G1561" s="88"/>
      <c r="H1561" s="88"/>
      <c r="I1561" s="88"/>
      <c r="J1561" s="88"/>
      <c r="K1561" s="88"/>
      <c r="L1561" s="88"/>
      <c r="M1561" s="88"/>
      <c r="N1561" s="88"/>
      <c r="O1561" s="88"/>
    </row>
    <row r="1562" spans="1:15" x14ac:dyDescent="0.2">
      <c r="A1562" s="88"/>
      <c r="B1562" s="88"/>
      <c r="C1562" s="88"/>
      <c r="D1562" s="88"/>
      <c r="E1562" s="88"/>
      <c r="F1562" s="88"/>
      <c r="G1562" s="88"/>
      <c r="H1562" s="88"/>
      <c r="I1562" s="88"/>
      <c r="J1562" s="88"/>
      <c r="K1562" s="88"/>
      <c r="L1562" s="88"/>
      <c r="M1562" s="88"/>
      <c r="N1562" s="88"/>
      <c r="O1562" s="88"/>
    </row>
    <row r="1563" spans="1:15" x14ac:dyDescent="0.2">
      <c r="A1563" s="88"/>
      <c r="B1563" s="88"/>
      <c r="C1563" s="88"/>
      <c r="D1563" s="88"/>
      <c r="E1563" s="88"/>
      <c r="F1563" s="88"/>
      <c r="G1563" s="88"/>
      <c r="H1563" s="88"/>
      <c r="I1563" s="88"/>
      <c r="J1563" s="88"/>
      <c r="K1563" s="88"/>
      <c r="L1563" s="88"/>
      <c r="M1563" s="88"/>
      <c r="N1563" s="88"/>
      <c r="O1563" s="88"/>
    </row>
    <row r="1564" spans="1:15" x14ac:dyDescent="0.2">
      <c r="A1564" s="88"/>
      <c r="B1564" s="88"/>
      <c r="C1564" s="88"/>
      <c r="D1564" s="88"/>
      <c r="E1564" s="88"/>
      <c r="F1564" s="88"/>
      <c r="G1564" s="88"/>
      <c r="H1564" s="88"/>
      <c r="I1564" s="88"/>
      <c r="J1564" s="88"/>
      <c r="K1564" s="88"/>
      <c r="L1564" s="88"/>
      <c r="M1564" s="88"/>
      <c r="N1564" s="88"/>
      <c r="O1564" s="88"/>
    </row>
    <row r="1565" spans="1:15" x14ac:dyDescent="0.2">
      <c r="A1565" s="88"/>
      <c r="B1565" s="88"/>
      <c r="C1565" s="88"/>
      <c r="D1565" s="88"/>
      <c r="E1565" s="88"/>
      <c r="F1565" s="88"/>
      <c r="G1565" s="88"/>
      <c r="H1565" s="88"/>
      <c r="I1565" s="88"/>
      <c r="J1565" s="88"/>
      <c r="K1565" s="88"/>
      <c r="L1565" s="88"/>
      <c r="M1565" s="88"/>
      <c r="N1565" s="88"/>
      <c r="O1565" s="88"/>
    </row>
    <row r="1566" spans="1:15" x14ac:dyDescent="0.2">
      <c r="A1566" s="88"/>
      <c r="B1566" s="88"/>
      <c r="C1566" s="88"/>
      <c r="D1566" s="88"/>
      <c r="E1566" s="88"/>
      <c r="F1566" s="88"/>
      <c r="G1566" s="88"/>
      <c r="H1566" s="88"/>
      <c r="I1566" s="88"/>
      <c r="J1566" s="88"/>
      <c r="K1566" s="88"/>
      <c r="L1566" s="88"/>
      <c r="M1566" s="88"/>
      <c r="N1566" s="88"/>
      <c r="O1566" s="88"/>
    </row>
    <row r="1567" spans="1:15" x14ac:dyDescent="0.2">
      <c r="A1567" s="88"/>
      <c r="B1567" s="88"/>
      <c r="C1567" s="88"/>
      <c r="D1567" s="88"/>
      <c r="E1567" s="88"/>
      <c r="F1567" s="88"/>
      <c r="G1567" s="88"/>
      <c r="H1567" s="88"/>
      <c r="I1567" s="88"/>
      <c r="J1567" s="88"/>
      <c r="K1567" s="88"/>
      <c r="L1567" s="88"/>
      <c r="M1567" s="88"/>
      <c r="N1567" s="88"/>
      <c r="O1567" s="88"/>
    </row>
    <row r="1568" spans="1:15" x14ac:dyDescent="0.2">
      <c r="A1568" s="88"/>
      <c r="B1568" s="88"/>
      <c r="C1568" s="88"/>
      <c r="D1568" s="88"/>
      <c r="E1568" s="88"/>
      <c r="F1568" s="88"/>
      <c r="G1568" s="88"/>
      <c r="H1568" s="88"/>
      <c r="I1568" s="88"/>
      <c r="J1568" s="88"/>
      <c r="K1568" s="88"/>
      <c r="L1568" s="88"/>
      <c r="M1568" s="88"/>
      <c r="N1568" s="88"/>
      <c r="O1568" s="88"/>
    </row>
    <row r="1569" spans="1:15" x14ac:dyDescent="0.2">
      <c r="A1569" s="88"/>
      <c r="B1569" s="88"/>
      <c r="C1569" s="88"/>
      <c r="D1569" s="88"/>
      <c r="E1569" s="88"/>
      <c r="F1569" s="88"/>
      <c r="G1569" s="88"/>
      <c r="H1569" s="88"/>
      <c r="I1569" s="88"/>
      <c r="J1569" s="88"/>
      <c r="K1569" s="88"/>
      <c r="L1569" s="88"/>
      <c r="M1569" s="88"/>
      <c r="N1569" s="88"/>
      <c r="O1569" s="88"/>
    </row>
    <row r="1570" spans="1:15" x14ac:dyDescent="0.2">
      <c r="A1570" s="88"/>
      <c r="B1570" s="88"/>
      <c r="C1570" s="88"/>
      <c r="D1570" s="88"/>
      <c r="E1570" s="88"/>
      <c r="F1570" s="88"/>
      <c r="G1570" s="88"/>
      <c r="H1570" s="88"/>
      <c r="I1570" s="88"/>
      <c r="J1570" s="88"/>
      <c r="K1570" s="88"/>
      <c r="L1570" s="88"/>
      <c r="M1570" s="88"/>
      <c r="N1570" s="88"/>
      <c r="O1570" s="88"/>
    </row>
    <row r="1571" spans="1:15" x14ac:dyDescent="0.2">
      <c r="A1571" s="88"/>
      <c r="B1571" s="88"/>
      <c r="C1571" s="88"/>
      <c r="D1571" s="88"/>
      <c r="E1571" s="88"/>
      <c r="F1571" s="88"/>
      <c r="G1571" s="88"/>
      <c r="H1571" s="88"/>
      <c r="I1571" s="88"/>
      <c r="J1571" s="88"/>
      <c r="K1571" s="88"/>
      <c r="L1571" s="88"/>
      <c r="M1571" s="88"/>
      <c r="N1571" s="88"/>
      <c r="O1571" s="88"/>
    </row>
    <row r="1572" spans="1:15" x14ac:dyDescent="0.2">
      <c r="A1572" s="88"/>
      <c r="B1572" s="88"/>
      <c r="C1572" s="88"/>
      <c r="D1572" s="88"/>
      <c r="E1572" s="88"/>
      <c r="F1572" s="88"/>
      <c r="G1572" s="88"/>
      <c r="H1572" s="88"/>
      <c r="I1572" s="88"/>
      <c r="J1572" s="88"/>
      <c r="K1572" s="88"/>
      <c r="L1572" s="88"/>
      <c r="M1572" s="88"/>
      <c r="N1572" s="88"/>
      <c r="O1572" s="88"/>
    </row>
    <row r="1573" spans="1:15" x14ac:dyDescent="0.2">
      <c r="A1573" s="88"/>
      <c r="B1573" s="88"/>
      <c r="C1573" s="88"/>
      <c r="D1573" s="88"/>
      <c r="E1573" s="88"/>
      <c r="F1573" s="88"/>
      <c r="G1573" s="88"/>
      <c r="H1573" s="88"/>
      <c r="I1573" s="88"/>
      <c r="J1573" s="88"/>
      <c r="K1573" s="88"/>
      <c r="L1573" s="88"/>
      <c r="M1573" s="88"/>
      <c r="N1573" s="88"/>
      <c r="O1573" s="88"/>
    </row>
    <row r="1574" spans="1:15" x14ac:dyDescent="0.2">
      <c r="A1574" s="88"/>
      <c r="B1574" s="88"/>
      <c r="C1574" s="88"/>
      <c r="D1574" s="88"/>
      <c r="E1574" s="88"/>
      <c r="F1574" s="88"/>
      <c r="G1574" s="88"/>
      <c r="H1574" s="88"/>
      <c r="I1574" s="88"/>
      <c r="J1574" s="88"/>
      <c r="K1574" s="88"/>
      <c r="L1574" s="88"/>
      <c r="M1574" s="88"/>
      <c r="N1574" s="88"/>
      <c r="O1574" s="88"/>
    </row>
    <row r="1575" spans="1:15" x14ac:dyDescent="0.2">
      <c r="A1575" s="88"/>
      <c r="B1575" s="88"/>
      <c r="C1575" s="88"/>
      <c r="D1575" s="88"/>
      <c r="E1575" s="88"/>
      <c r="F1575" s="88"/>
      <c r="G1575" s="88"/>
      <c r="H1575" s="88"/>
      <c r="I1575" s="88"/>
      <c r="J1575" s="88"/>
      <c r="K1575" s="88"/>
      <c r="L1575" s="88"/>
      <c r="M1575" s="88"/>
      <c r="N1575" s="88"/>
      <c r="O1575" s="88"/>
    </row>
    <row r="1576" spans="1:15" x14ac:dyDescent="0.2">
      <c r="A1576" s="88"/>
      <c r="B1576" s="88"/>
      <c r="C1576" s="88"/>
      <c r="D1576" s="88"/>
      <c r="E1576" s="88"/>
      <c r="F1576" s="88"/>
      <c r="G1576" s="88"/>
      <c r="H1576" s="88"/>
      <c r="I1576" s="88"/>
      <c r="J1576" s="88"/>
      <c r="K1576" s="88"/>
      <c r="L1576" s="88"/>
      <c r="M1576" s="88"/>
      <c r="N1576" s="88"/>
      <c r="O1576" s="88"/>
    </row>
    <row r="1577" spans="1:15" x14ac:dyDescent="0.2">
      <c r="A1577" s="88"/>
      <c r="B1577" s="88"/>
      <c r="C1577" s="88"/>
      <c r="D1577" s="88"/>
      <c r="E1577" s="88"/>
      <c r="F1577" s="88"/>
      <c r="G1577" s="88"/>
      <c r="H1577" s="88"/>
      <c r="I1577" s="88"/>
      <c r="J1577" s="88"/>
      <c r="K1577" s="88"/>
      <c r="L1577" s="88"/>
      <c r="M1577" s="88"/>
      <c r="N1577" s="88"/>
      <c r="O1577" s="88"/>
    </row>
    <row r="1578" spans="1:15" x14ac:dyDescent="0.2">
      <c r="A1578" s="88"/>
      <c r="B1578" s="88"/>
      <c r="C1578" s="88"/>
      <c r="D1578" s="88"/>
      <c r="E1578" s="88"/>
      <c r="F1578" s="88"/>
      <c r="G1578" s="88"/>
      <c r="H1578" s="88"/>
      <c r="I1578" s="88"/>
      <c r="J1578" s="88"/>
      <c r="K1578" s="88"/>
      <c r="L1578" s="88"/>
      <c r="M1578" s="88"/>
      <c r="N1578" s="88"/>
      <c r="O1578" s="88"/>
    </row>
    <row r="1579" spans="1:15" x14ac:dyDescent="0.2">
      <c r="A1579" s="88"/>
      <c r="B1579" s="88"/>
      <c r="C1579" s="88"/>
      <c r="D1579" s="88"/>
      <c r="E1579" s="88"/>
      <c r="F1579" s="88"/>
      <c r="G1579" s="88"/>
      <c r="H1579" s="88"/>
      <c r="I1579" s="88"/>
      <c r="J1579" s="88"/>
      <c r="K1579" s="88"/>
      <c r="L1579" s="88"/>
      <c r="M1579" s="88"/>
      <c r="N1579" s="88"/>
      <c r="O1579" s="88"/>
    </row>
    <row r="1580" spans="1:15" x14ac:dyDescent="0.2">
      <c r="A1580" s="88"/>
      <c r="B1580" s="88"/>
      <c r="C1580" s="88"/>
      <c r="D1580" s="88"/>
      <c r="E1580" s="88"/>
      <c r="F1580" s="88"/>
      <c r="G1580" s="88"/>
      <c r="H1580" s="88"/>
      <c r="I1580" s="88"/>
      <c r="J1580" s="88"/>
      <c r="K1580" s="88"/>
      <c r="L1580" s="88"/>
      <c r="M1580" s="88"/>
      <c r="N1580" s="88"/>
      <c r="O1580" s="88"/>
    </row>
    <row r="1581" spans="1:15" x14ac:dyDescent="0.2">
      <c r="A1581" s="88"/>
      <c r="B1581" s="88"/>
      <c r="C1581" s="88"/>
      <c r="D1581" s="88"/>
      <c r="E1581" s="88"/>
      <c r="F1581" s="88"/>
      <c r="G1581" s="88"/>
      <c r="H1581" s="88"/>
      <c r="I1581" s="88"/>
      <c r="J1581" s="88"/>
      <c r="K1581" s="88"/>
      <c r="L1581" s="88"/>
      <c r="M1581" s="88"/>
      <c r="N1581" s="88"/>
      <c r="O1581" s="88"/>
    </row>
    <row r="1582" spans="1:15" x14ac:dyDescent="0.2">
      <c r="A1582" s="88"/>
      <c r="B1582" s="88"/>
      <c r="C1582" s="88"/>
      <c r="D1582" s="88"/>
      <c r="E1582" s="88"/>
      <c r="F1582" s="88"/>
      <c r="G1582" s="88"/>
      <c r="H1582" s="88"/>
      <c r="I1582" s="88"/>
      <c r="J1582" s="88"/>
      <c r="K1582" s="88"/>
      <c r="L1582" s="88"/>
      <c r="M1582" s="88"/>
      <c r="N1582" s="88"/>
      <c r="O1582" s="88"/>
    </row>
    <row r="1583" spans="1:15" x14ac:dyDescent="0.2">
      <c r="A1583" s="88"/>
      <c r="B1583" s="88"/>
      <c r="C1583" s="88"/>
      <c r="D1583" s="88"/>
      <c r="E1583" s="88"/>
      <c r="F1583" s="88"/>
      <c r="G1583" s="88"/>
      <c r="H1583" s="88"/>
      <c r="I1583" s="88"/>
      <c r="J1583" s="88"/>
      <c r="K1583" s="88"/>
      <c r="L1583" s="88"/>
      <c r="M1583" s="88"/>
      <c r="N1583" s="88"/>
      <c r="O1583" s="88"/>
    </row>
    <row r="1584" spans="1:15" x14ac:dyDescent="0.2">
      <c r="A1584" s="88"/>
      <c r="B1584" s="88"/>
      <c r="C1584" s="88"/>
      <c r="D1584" s="88"/>
      <c r="E1584" s="88"/>
      <c r="F1584" s="88"/>
      <c r="G1584" s="88"/>
      <c r="H1584" s="88"/>
      <c r="I1584" s="88"/>
      <c r="J1584" s="88"/>
      <c r="K1584" s="88"/>
      <c r="L1584" s="88"/>
      <c r="M1584" s="88"/>
      <c r="N1584" s="88"/>
      <c r="O1584" s="88"/>
    </row>
    <row r="1585" spans="1:15" x14ac:dyDescent="0.2">
      <c r="A1585" s="88"/>
      <c r="B1585" s="88"/>
      <c r="C1585" s="88"/>
      <c r="D1585" s="88"/>
      <c r="E1585" s="88"/>
      <c r="F1585" s="88"/>
      <c r="G1585" s="88"/>
      <c r="H1585" s="88"/>
      <c r="I1585" s="88"/>
      <c r="J1585" s="88"/>
      <c r="K1585" s="88"/>
      <c r="L1585" s="88"/>
      <c r="M1585" s="88"/>
      <c r="N1585" s="88"/>
      <c r="O1585" s="88"/>
    </row>
    <row r="1586" spans="1:15" x14ac:dyDescent="0.2">
      <c r="A1586" s="88"/>
      <c r="B1586" s="88"/>
      <c r="C1586" s="88"/>
      <c r="D1586" s="88"/>
      <c r="E1586" s="88"/>
      <c r="F1586" s="88"/>
      <c r="G1586" s="88"/>
      <c r="H1586" s="88"/>
      <c r="I1586" s="88"/>
      <c r="J1586" s="88"/>
      <c r="K1586" s="88"/>
      <c r="L1586" s="88"/>
      <c r="M1586" s="88"/>
      <c r="N1586" s="88"/>
      <c r="O1586" s="88"/>
    </row>
    <row r="1587" spans="1:15" x14ac:dyDescent="0.2">
      <c r="A1587" s="88"/>
      <c r="B1587" s="88"/>
      <c r="C1587" s="88"/>
      <c r="D1587" s="88"/>
      <c r="E1587" s="88"/>
      <c r="F1587" s="88"/>
      <c r="G1587" s="88"/>
      <c r="H1587" s="88"/>
      <c r="I1587" s="88"/>
      <c r="J1587" s="88"/>
      <c r="K1587" s="88"/>
      <c r="L1587" s="88"/>
      <c r="M1587" s="88"/>
      <c r="N1587" s="88"/>
      <c r="O1587" s="88"/>
    </row>
    <row r="1588" spans="1:15" x14ac:dyDescent="0.2">
      <c r="A1588" s="88"/>
      <c r="B1588" s="88"/>
      <c r="C1588" s="88"/>
      <c r="D1588" s="88"/>
      <c r="E1588" s="88"/>
      <c r="F1588" s="88"/>
      <c r="G1588" s="88"/>
      <c r="H1588" s="88"/>
      <c r="I1588" s="88"/>
      <c r="J1588" s="88"/>
      <c r="K1588" s="88"/>
      <c r="L1588" s="88"/>
      <c r="M1588" s="88"/>
      <c r="N1588" s="88"/>
      <c r="O1588" s="88"/>
    </row>
    <row r="1589" spans="1:15" x14ac:dyDescent="0.2">
      <c r="A1589" s="88"/>
      <c r="B1589" s="88"/>
      <c r="C1589" s="88"/>
      <c r="D1589" s="88"/>
      <c r="E1589" s="88"/>
      <c r="F1589" s="88"/>
      <c r="G1589" s="88"/>
      <c r="H1589" s="88"/>
      <c r="I1589" s="88"/>
      <c r="J1589" s="88"/>
      <c r="K1589" s="88"/>
      <c r="L1589" s="88"/>
      <c r="M1589" s="88"/>
      <c r="N1589" s="88"/>
      <c r="O1589" s="88"/>
    </row>
    <row r="1590" spans="1:15" x14ac:dyDescent="0.2">
      <c r="A1590" s="88"/>
      <c r="B1590" s="88"/>
      <c r="C1590" s="88"/>
      <c r="D1590" s="88"/>
      <c r="E1590" s="88"/>
      <c r="F1590" s="88"/>
      <c r="G1590" s="88"/>
      <c r="H1590" s="88"/>
      <c r="I1590" s="88"/>
      <c r="J1590" s="88"/>
      <c r="K1590" s="88"/>
      <c r="L1590" s="88"/>
      <c r="M1590" s="88"/>
      <c r="N1590" s="88"/>
      <c r="O1590" s="88"/>
    </row>
    <row r="1591" spans="1:15" x14ac:dyDescent="0.2">
      <c r="A1591" s="88"/>
      <c r="B1591" s="88"/>
      <c r="C1591" s="88"/>
      <c r="D1591" s="88"/>
      <c r="E1591" s="88"/>
      <c r="F1591" s="88"/>
      <c r="G1591" s="88"/>
      <c r="H1591" s="88"/>
      <c r="I1591" s="88"/>
      <c r="J1591" s="88"/>
      <c r="K1591" s="88"/>
      <c r="L1591" s="88"/>
      <c r="M1591" s="88"/>
      <c r="N1591" s="88"/>
      <c r="O1591" s="88"/>
    </row>
    <row r="1592" spans="1:15" x14ac:dyDescent="0.2">
      <c r="A1592" s="88"/>
      <c r="B1592" s="88"/>
      <c r="C1592" s="88"/>
      <c r="D1592" s="88"/>
      <c r="E1592" s="88"/>
      <c r="F1592" s="88"/>
      <c r="G1592" s="88"/>
      <c r="H1592" s="88"/>
      <c r="I1592" s="88"/>
      <c r="J1592" s="88"/>
      <c r="K1592" s="88"/>
      <c r="L1592" s="88"/>
      <c r="M1592" s="88"/>
      <c r="N1592" s="88"/>
      <c r="O1592" s="88"/>
    </row>
    <row r="1593" spans="1:15" x14ac:dyDescent="0.2">
      <c r="A1593" s="88"/>
      <c r="B1593" s="88"/>
      <c r="C1593" s="88"/>
      <c r="D1593" s="88"/>
      <c r="E1593" s="88"/>
      <c r="F1593" s="88"/>
      <c r="G1593" s="88"/>
      <c r="H1593" s="88"/>
      <c r="I1593" s="88"/>
      <c r="J1593" s="88"/>
      <c r="K1593" s="88"/>
      <c r="L1593" s="88"/>
      <c r="M1593" s="88"/>
      <c r="N1593" s="88"/>
      <c r="O1593" s="88"/>
    </row>
    <row r="1594" spans="1:15" x14ac:dyDescent="0.2">
      <c r="A1594" s="88"/>
      <c r="B1594" s="88"/>
      <c r="C1594" s="88"/>
      <c r="D1594" s="88"/>
      <c r="E1594" s="88"/>
      <c r="F1594" s="88"/>
      <c r="G1594" s="88"/>
      <c r="H1594" s="88"/>
      <c r="I1594" s="88"/>
      <c r="J1594" s="88"/>
      <c r="K1594" s="88"/>
      <c r="L1594" s="88"/>
      <c r="M1594" s="88"/>
      <c r="N1594" s="88"/>
      <c r="O1594" s="88"/>
    </row>
    <row r="1595" spans="1:15" x14ac:dyDescent="0.2">
      <c r="A1595" s="88"/>
      <c r="B1595" s="88"/>
      <c r="C1595" s="88"/>
      <c r="D1595" s="88"/>
      <c r="E1595" s="88"/>
      <c r="F1595" s="88"/>
      <c r="G1595" s="88"/>
      <c r="H1595" s="88"/>
      <c r="I1595" s="88"/>
      <c r="J1595" s="88"/>
      <c r="K1595" s="88"/>
      <c r="L1595" s="88"/>
      <c r="M1595" s="88"/>
      <c r="N1595" s="88"/>
      <c r="O1595" s="88"/>
    </row>
    <row r="1596" spans="1:15" x14ac:dyDescent="0.2">
      <c r="A1596" s="88"/>
      <c r="B1596" s="88"/>
      <c r="C1596" s="88"/>
      <c r="D1596" s="88"/>
      <c r="E1596" s="88"/>
      <c r="F1596" s="88"/>
      <c r="G1596" s="88"/>
      <c r="H1596" s="88"/>
      <c r="I1596" s="88"/>
      <c r="J1596" s="88"/>
      <c r="K1596" s="88"/>
      <c r="L1596" s="88"/>
      <c r="M1596" s="88"/>
      <c r="N1596" s="88"/>
      <c r="O1596" s="88"/>
    </row>
    <row r="1597" spans="1:15" x14ac:dyDescent="0.2">
      <c r="A1597" s="88"/>
      <c r="B1597" s="88"/>
      <c r="C1597" s="88"/>
      <c r="D1597" s="88"/>
      <c r="E1597" s="88"/>
      <c r="F1597" s="88"/>
      <c r="G1597" s="88"/>
      <c r="H1597" s="88"/>
      <c r="I1597" s="88"/>
      <c r="J1597" s="88"/>
      <c r="K1597" s="88"/>
      <c r="L1597" s="88"/>
      <c r="M1597" s="88"/>
      <c r="N1597" s="88"/>
      <c r="O1597" s="88"/>
    </row>
    <row r="1598" spans="1:15" x14ac:dyDescent="0.2">
      <c r="A1598" s="88"/>
      <c r="B1598" s="88"/>
      <c r="C1598" s="88"/>
      <c r="D1598" s="88"/>
      <c r="E1598" s="88"/>
      <c r="F1598" s="88"/>
      <c r="G1598" s="88"/>
      <c r="H1598" s="88"/>
      <c r="I1598" s="88"/>
      <c r="J1598" s="88"/>
      <c r="K1598" s="88"/>
      <c r="L1598" s="88"/>
      <c r="M1598" s="88"/>
      <c r="N1598" s="88"/>
      <c r="O1598" s="88"/>
    </row>
    <row r="1599" spans="1:15" x14ac:dyDescent="0.2">
      <c r="A1599" s="88"/>
      <c r="B1599" s="88"/>
      <c r="C1599" s="88"/>
      <c r="D1599" s="88"/>
      <c r="E1599" s="88"/>
      <c r="F1599" s="88"/>
      <c r="G1599" s="88"/>
      <c r="H1599" s="88"/>
      <c r="I1599" s="88"/>
      <c r="J1599" s="88"/>
      <c r="K1599" s="88"/>
      <c r="L1599" s="88"/>
      <c r="M1599" s="88"/>
      <c r="N1599" s="88"/>
      <c r="O1599" s="88"/>
    </row>
    <row r="1600" spans="1:15" x14ac:dyDescent="0.2">
      <c r="A1600" s="88"/>
      <c r="B1600" s="88"/>
      <c r="C1600" s="88"/>
      <c r="D1600" s="88"/>
      <c r="E1600" s="88"/>
      <c r="F1600" s="88"/>
      <c r="G1600" s="88"/>
      <c r="H1600" s="88"/>
      <c r="I1600" s="88"/>
      <c r="J1600" s="88"/>
      <c r="K1600" s="88"/>
      <c r="L1600" s="88"/>
      <c r="M1600" s="88"/>
      <c r="N1600" s="88"/>
      <c r="O1600" s="88"/>
    </row>
    <row r="1601" spans="1:15" x14ac:dyDescent="0.2">
      <c r="A1601" s="88"/>
      <c r="B1601" s="88"/>
      <c r="C1601" s="88"/>
      <c r="D1601" s="88"/>
      <c r="E1601" s="88"/>
      <c r="F1601" s="88"/>
      <c r="G1601" s="88"/>
      <c r="H1601" s="88"/>
      <c r="I1601" s="88"/>
      <c r="J1601" s="88"/>
      <c r="K1601" s="88"/>
      <c r="L1601" s="88"/>
      <c r="M1601" s="88"/>
      <c r="N1601" s="88"/>
      <c r="O1601" s="88"/>
    </row>
    <row r="1602" spans="1:15" x14ac:dyDescent="0.2">
      <c r="A1602" s="88"/>
      <c r="B1602" s="88"/>
      <c r="C1602" s="88"/>
      <c r="D1602" s="88"/>
      <c r="E1602" s="88"/>
      <c r="F1602" s="88"/>
      <c r="G1602" s="88"/>
      <c r="H1602" s="88"/>
      <c r="I1602" s="88"/>
      <c r="J1602" s="88"/>
      <c r="K1602" s="88"/>
      <c r="L1602" s="88"/>
      <c r="M1602" s="88"/>
      <c r="N1602" s="88"/>
      <c r="O1602" s="88"/>
    </row>
    <row r="1603" spans="1:15" x14ac:dyDescent="0.2">
      <c r="A1603" s="88"/>
      <c r="B1603" s="88"/>
      <c r="C1603" s="88"/>
      <c r="D1603" s="88"/>
      <c r="E1603" s="88"/>
      <c r="F1603" s="88"/>
      <c r="G1603" s="88"/>
      <c r="H1603" s="88"/>
      <c r="I1603" s="88"/>
      <c r="J1603" s="88"/>
      <c r="K1603" s="88"/>
      <c r="L1603" s="88"/>
      <c r="M1603" s="88"/>
      <c r="N1603" s="88"/>
      <c r="O1603" s="88"/>
    </row>
    <row r="1604" spans="1:15" x14ac:dyDescent="0.2">
      <c r="A1604" s="88"/>
      <c r="B1604" s="88"/>
      <c r="C1604" s="88"/>
      <c r="D1604" s="88"/>
      <c r="E1604" s="88"/>
      <c r="F1604" s="88"/>
      <c r="G1604" s="88"/>
      <c r="H1604" s="88"/>
      <c r="I1604" s="88"/>
      <c r="J1604" s="88"/>
      <c r="K1604" s="88"/>
      <c r="L1604" s="88"/>
      <c r="M1604" s="88"/>
      <c r="N1604" s="88"/>
      <c r="O1604" s="88"/>
    </row>
    <row r="1605" spans="1:15" x14ac:dyDescent="0.2">
      <c r="A1605" s="88"/>
      <c r="B1605" s="88"/>
      <c r="C1605" s="88"/>
      <c r="D1605" s="88"/>
      <c r="E1605" s="88"/>
      <c r="F1605" s="88"/>
      <c r="G1605" s="88"/>
      <c r="H1605" s="88"/>
      <c r="I1605" s="88"/>
      <c r="J1605" s="88"/>
      <c r="K1605" s="88"/>
      <c r="L1605" s="88"/>
      <c r="M1605" s="88"/>
      <c r="N1605" s="88"/>
      <c r="O1605" s="88"/>
    </row>
    <row r="1606" spans="1:15" x14ac:dyDescent="0.2">
      <c r="A1606" s="88"/>
      <c r="B1606" s="88"/>
      <c r="C1606" s="88"/>
      <c r="D1606" s="88"/>
      <c r="E1606" s="88"/>
      <c r="F1606" s="88"/>
      <c r="G1606" s="88"/>
      <c r="H1606" s="88"/>
      <c r="I1606" s="88"/>
      <c r="J1606" s="88"/>
      <c r="K1606" s="88"/>
      <c r="L1606" s="88"/>
      <c r="M1606" s="88"/>
      <c r="N1606" s="88"/>
      <c r="O1606" s="88"/>
    </row>
    <row r="1607" spans="1:15" x14ac:dyDescent="0.2">
      <c r="A1607" s="88"/>
      <c r="B1607" s="88" t="s">
        <v>201</v>
      </c>
      <c r="C1607" s="88"/>
      <c r="D1607" s="88"/>
      <c r="E1607" s="88"/>
      <c r="F1607" s="88"/>
      <c r="G1607" s="88"/>
      <c r="H1607" s="88"/>
      <c r="I1607" s="88"/>
      <c r="J1607" s="88"/>
      <c r="K1607" s="88"/>
      <c r="L1607" s="88"/>
      <c r="M1607" s="88"/>
      <c r="N1607" s="88"/>
      <c r="O1607" s="88"/>
    </row>
    <row r="1608" spans="1:15" x14ac:dyDescent="0.2">
      <c r="A1608" s="88"/>
      <c r="B1608" s="88"/>
      <c r="C1608" s="88"/>
      <c r="D1608" s="88"/>
      <c r="E1608" s="88"/>
      <c r="F1608" s="88"/>
      <c r="G1608" s="88"/>
      <c r="H1608" s="88"/>
      <c r="I1608" s="88"/>
      <c r="J1608" s="88"/>
      <c r="K1608" s="88"/>
      <c r="L1608" s="88"/>
      <c r="M1608" s="88"/>
      <c r="N1608" s="88"/>
      <c r="O1608" s="88"/>
    </row>
    <row r="1609" spans="1:15" x14ac:dyDescent="0.2">
      <c r="A1609" s="9"/>
      <c r="B1609" s="9"/>
      <c r="C1609" s="9"/>
      <c r="D1609" s="9"/>
      <c r="E1609" s="9"/>
      <c r="F1609" s="9"/>
      <c r="G1609" s="9"/>
      <c r="H1609" s="9"/>
      <c r="I1609" s="9"/>
      <c r="J1609" s="9"/>
      <c r="K1609" s="9"/>
      <c r="L1609" s="9"/>
      <c r="M1609" s="9"/>
      <c r="N1609" s="9"/>
      <c r="O1609" s="9"/>
    </row>
    <row r="1610" spans="1:15" x14ac:dyDescent="0.2">
      <c r="A1610" s="9"/>
      <c r="B1610" s="85" t="s">
        <v>72</v>
      </c>
      <c r="C1610" s="9"/>
      <c r="D1610" s="9"/>
      <c r="E1610" s="9"/>
      <c r="F1610" s="9"/>
      <c r="G1610" s="9"/>
      <c r="H1610" s="9"/>
      <c r="I1610" s="9"/>
      <c r="J1610" s="9"/>
      <c r="K1610" s="9"/>
      <c r="L1610" s="9"/>
      <c r="M1610" s="9"/>
      <c r="N1610" s="9"/>
      <c r="O1610" s="9"/>
    </row>
    <row r="1611" spans="1:15" x14ac:dyDescent="0.2">
      <c r="A1611" s="9"/>
      <c r="B1611" s="9"/>
      <c r="C1611" s="9"/>
      <c r="D1611" s="9"/>
      <c r="E1611" s="9"/>
      <c r="F1611" s="9"/>
      <c r="G1611" s="9"/>
      <c r="H1611" s="9"/>
      <c r="I1611" s="9"/>
      <c r="J1611" s="9"/>
      <c r="K1611" s="9"/>
      <c r="L1611" s="9"/>
      <c r="M1611" s="9"/>
      <c r="N1611" s="9"/>
      <c r="O1611" s="9"/>
    </row>
    <row r="1612" spans="1:15" x14ac:dyDescent="0.2">
      <c r="A1612" s="9"/>
      <c r="B1612" s="9" t="s">
        <v>202</v>
      </c>
      <c r="C1612" s="9"/>
      <c r="D1612" s="9"/>
      <c r="E1612" s="9"/>
      <c r="F1612" s="9"/>
      <c r="G1612" s="9"/>
      <c r="H1612" s="9"/>
      <c r="I1612" s="9"/>
      <c r="J1612" s="9"/>
      <c r="K1612" s="9"/>
      <c r="L1612" s="9"/>
      <c r="M1612" s="9"/>
      <c r="N1612" s="9"/>
      <c r="O1612" s="9"/>
    </row>
    <row r="1613" spans="1:15" x14ac:dyDescent="0.2">
      <c r="A1613" s="9"/>
      <c r="B1613" s="9" t="s">
        <v>203</v>
      </c>
      <c r="C1613" s="9"/>
      <c r="D1613" s="9"/>
      <c r="E1613" s="9"/>
      <c r="F1613" s="9"/>
      <c r="G1613" s="9"/>
      <c r="H1613" s="9"/>
      <c r="I1613" s="9"/>
      <c r="J1613" s="9"/>
      <c r="K1613" s="9"/>
      <c r="L1613" s="9"/>
      <c r="M1613" s="9"/>
      <c r="N1613" s="9"/>
      <c r="O1613" s="9"/>
    </row>
    <row r="1614" spans="1:15" x14ac:dyDescent="0.2">
      <c r="A1614" s="9"/>
      <c r="B1614" s="9"/>
      <c r="C1614" s="9"/>
      <c r="D1614" s="9"/>
      <c r="E1614" s="9"/>
      <c r="F1614" s="9"/>
      <c r="G1614" s="9"/>
      <c r="H1614" s="9"/>
      <c r="I1614" s="9"/>
      <c r="J1614" s="9"/>
      <c r="K1614" s="9"/>
      <c r="L1614" s="9"/>
      <c r="M1614" s="9"/>
      <c r="N1614" s="9"/>
      <c r="O1614" s="9"/>
    </row>
    <row r="1615" spans="1:15" x14ac:dyDescent="0.2">
      <c r="A1615" s="9"/>
      <c r="B1615" s="9"/>
      <c r="C1615" s="9"/>
      <c r="D1615" s="9"/>
      <c r="E1615" s="9"/>
      <c r="F1615" s="9"/>
      <c r="G1615" s="9"/>
      <c r="H1615" s="9"/>
      <c r="I1615" s="9"/>
      <c r="J1615" s="9"/>
      <c r="K1615" s="9"/>
      <c r="L1615" s="9"/>
      <c r="M1615" s="9"/>
      <c r="N1615" s="9"/>
      <c r="O1615" s="9"/>
    </row>
    <row r="1616" spans="1:15" x14ac:dyDescent="0.2">
      <c r="A1616" s="9"/>
      <c r="B1616" s="9"/>
      <c r="C1616" s="9"/>
      <c r="D1616" s="9"/>
      <c r="E1616" s="9"/>
      <c r="F1616" s="9"/>
      <c r="G1616" s="9"/>
      <c r="H1616" s="9"/>
      <c r="I1616" s="9"/>
      <c r="J1616" s="9"/>
      <c r="K1616" s="9"/>
      <c r="L1616" s="9"/>
      <c r="M1616" s="9"/>
      <c r="N1616" s="9"/>
      <c r="O1616" s="9"/>
    </row>
    <row r="1617" spans="1:15" x14ac:dyDescent="0.2">
      <c r="A1617" s="9"/>
      <c r="B1617" s="9"/>
      <c r="C1617" s="9"/>
      <c r="D1617" s="9"/>
      <c r="E1617" s="9"/>
      <c r="F1617" s="9"/>
      <c r="G1617" s="9"/>
      <c r="H1617" s="9"/>
      <c r="I1617" s="9"/>
      <c r="J1617" s="9"/>
      <c r="K1617" s="9"/>
      <c r="L1617" s="9"/>
      <c r="M1617" s="9"/>
      <c r="N1617" s="9"/>
      <c r="O1617" s="9"/>
    </row>
    <row r="1618" spans="1:15" x14ac:dyDescent="0.2">
      <c r="A1618" s="9"/>
      <c r="B1618" s="9"/>
      <c r="C1618" s="9"/>
      <c r="D1618" s="9"/>
      <c r="E1618" s="9"/>
      <c r="F1618" s="9"/>
      <c r="G1618" s="9"/>
      <c r="H1618" s="9"/>
      <c r="I1618" s="9"/>
      <c r="J1618" s="9"/>
      <c r="K1618" s="9"/>
      <c r="L1618" s="9"/>
      <c r="M1618" s="9"/>
      <c r="N1618" s="9"/>
      <c r="O1618" s="9"/>
    </row>
    <row r="1619" spans="1:15" x14ac:dyDescent="0.2">
      <c r="A1619" s="9"/>
      <c r="B1619" s="9"/>
      <c r="C1619" s="9"/>
      <c r="D1619" s="9"/>
      <c r="E1619" s="9"/>
      <c r="F1619" s="9"/>
      <c r="G1619" s="9"/>
      <c r="H1619" s="9"/>
      <c r="I1619" s="9"/>
      <c r="J1619" s="9"/>
      <c r="K1619" s="9"/>
      <c r="L1619" s="9"/>
      <c r="M1619" s="9"/>
      <c r="N1619" s="9"/>
      <c r="O1619" s="9"/>
    </row>
    <row r="1620" spans="1:15" x14ac:dyDescent="0.2">
      <c r="A1620" s="9"/>
      <c r="B1620" s="9"/>
      <c r="C1620" s="9"/>
      <c r="D1620" s="9"/>
      <c r="E1620" s="9"/>
      <c r="F1620" s="9"/>
      <c r="G1620" s="9"/>
      <c r="H1620" s="9"/>
      <c r="I1620" s="9"/>
      <c r="J1620" s="9"/>
      <c r="K1620" s="9"/>
      <c r="L1620" s="9"/>
      <c r="M1620" s="9"/>
      <c r="N1620" s="9"/>
      <c r="O1620" s="9"/>
    </row>
    <row r="1621" spans="1:15" x14ac:dyDescent="0.2">
      <c r="A1621" s="9"/>
      <c r="B1621" s="9"/>
      <c r="C1621" s="9"/>
      <c r="D1621" s="9"/>
      <c r="E1621" s="9"/>
      <c r="F1621" s="9"/>
      <c r="G1621" s="9"/>
      <c r="H1621" s="9"/>
      <c r="I1621" s="9"/>
      <c r="J1621" s="9"/>
      <c r="K1621" s="9"/>
      <c r="L1621" s="9"/>
      <c r="M1621" s="9"/>
      <c r="N1621" s="9"/>
      <c r="O1621" s="9"/>
    </row>
    <row r="1622" spans="1:15" x14ac:dyDescent="0.2">
      <c r="A1622" s="9"/>
      <c r="B1622" s="9"/>
      <c r="C1622" s="9"/>
      <c r="D1622" s="9"/>
      <c r="E1622" s="9"/>
      <c r="F1622" s="9"/>
      <c r="G1622" s="9"/>
      <c r="H1622" s="9"/>
      <c r="I1622" s="9"/>
      <c r="J1622" s="9"/>
      <c r="K1622" s="9"/>
      <c r="L1622" s="9"/>
      <c r="M1622" s="9"/>
      <c r="N1622" s="9"/>
      <c r="O1622" s="9"/>
    </row>
    <row r="1623" spans="1:15" x14ac:dyDescent="0.2">
      <c r="A1623" s="9"/>
      <c r="B1623" s="9"/>
      <c r="C1623" s="9"/>
      <c r="D1623" s="9"/>
      <c r="E1623" s="9"/>
      <c r="F1623" s="9"/>
      <c r="G1623" s="9"/>
      <c r="H1623" s="9"/>
      <c r="I1623" s="9"/>
      <c r="J1623" s="9"/>
      <c r="K1623" s="9"/>
      <c r="L1623" s="9"/>
      <c r="M1623" s="9"/>
      <c r="N1623" s="9"/>
      <c r="O1623" s="9"/>
    </row>
    <row r="1624" spans="1:15" x14ac:dyDescent="0.2">
      <c r="A1624" s="9"/>
      <c r="B1624" s="9"/>
      <c r="C1624" s="9"/>
      <c r="D1624" s="9"/>
      <c r="E1624" s="9"/>
      <c r="F1624" s="9"/>
      <c r="G1624" s="9"/>
      <c r="H1624" s="9"/>
      <c r="I1624" s="9"/>
      <c r="J1624" s="9"/>
      <c r="K1624" s="9"/>
      <c r="L1624" s="9"/>
      <c r="M1624" s="9"/>
      <c r="N1624" s="9"/>
      <c r="O1624" s="9"/>
    </row>
    <row r="1625" spans="1:15" x14ac:dyDescent="0.2">
      <c r="A1625" s="9"/>
      <c r="B1625" s="9"/>
      <c r="C1625" s="9"/>
      <c r="D1625" s="9"/>
      <c r="E1625" s="9"/>
      <c r="F1625" s="9"/>
      <c r="G1625" s="9"/>
      <c r="H1625" s="9"/>
      <c r="I1625" s="9"/>
      <c r="J1625" s="9"/>
      <c r="K1625" s="9"/>
      <c r="L1625" s="9"/>
      <c r="M1625" s="9"/>
      <c r="N1625" s="9"/>
      <c r="O1625" s="9"/>
    </row>
    <row r="1626" spans="1:15" x14ac:dyDescent="0.2">
      <c r="A1626" s="9"/>
      <c r="B1626" s="9"/>
      <c r="C1626" s="9"/>
      <c r="D1626" s="9"/>
      <c r="E1626" s="9"/>
      <c r="F1626" s="9"/>
      <c r="G1626" s="9"/>
      <c r="H1626" s="9"/>
      <c r="I1626" s="9"/>
      <c r="J1626" s="9"/>
      <c r="K1626" s="9"/>
      <c r="L1626" s="9"/>
      <c r="M1626" s="9"/>
      <c r="N1626" s="9"/>
      <c r="O1626" s="9"/>
    </row>
    <row r="1627" spans="1:15" x14ac:dyDescent="0.2">
      <c r="A1627" s="9"/>
      <c r="B1627" s="9"/>
      <c r="C1627" s="9"/>
      <c r="D1627" s="9"/>
      <c r="E1627" s="9"/>
      <c r="F1627" s="9"/>
      <c r="G1627" s="9"/>
      <c r="H1627" s="9"/>
      <c r="I1627" s="9"/>
      <c r="J1627" s="9"/>
      <c r="K1627" s="9"/>
      <c r="L1627" s="9"/>
      <c r="M1627" s="9"/>
      <c r="N1627" s="9"/>
      <c r="O1627" s="9"/>
    </row>
    <row r="1628" spans="1:15" x14ac:dyDescent="0.2">
      <c r="A1628" s="9"/>
      <c r="B1628" s="9"/>
      <c r="C1628" s="9"/>
      <c r="D1628" s="9"/>
      <c r="E1628" s="9"/>
      <c r="F1628" s="9"/>
      <c r="G1628" s="9"/>
      <c r="H1628" s="9"/>
      <c r="I1628" s="9"/>
      <c r="J1628" s="9"/>
      <c r="K1628" s="9"/>
      <c r="L1628" s="9"/>
      <c r="M1628" s="9"/>
      <c r="N1628" s="9"/>
      <c r="O1628" s="9"/>
    </row>
    <row r="1629" spans="1:15" x14ac:dyDescent="0.2">
      <c r="A1629" s="9"/>
      <c r="B1629" s="9"/>
      <c r="C1629" s="9"/>
      <c r="D1629" s="9"/>
      <c r="E1629" s="9"/>
      <c r="F1629" s="9"/>
      <c r="G1629" s="9"/>
      <c r="H1629" s="9"/>
      <c r="I1629" s="9"/>
      <c r="J1629" s="9"/>
      <c r="K1629" s="9"/>
      <c r="L1629" s="9"/>
      <c r="M1629" s="9"/>
      <c r="N1629" s="9"/>
      <c r="O1629" s="9"/>
    </row>
    <row r="1630" spans="1:15" x14ac:dyDescent="0.2">
      <c r="A1630" s="9"/>
      <c r="B1630" s="9"/>
      <c r="C1630" s="9"/>
      <c r="D1630" s="9"/>
      <c r="E1630" s="9"/>
      <c r="F1630" s="9"/>
      <c r="G1630" s="9"/>
      <c r="H1630" s="9"/>
      <c r="I1630" s="9"/>
      <c r="J1630" s="9"/>
      <c r="K1630" s="9"/>
      <c r="L1630" s="9"/>
      <c r="M1630" s="9"/>
      <c r="N1630" s="9"/>
      <c r="O1630" s="9"/>
    </row>
    <row r="1631" spans="1:15" x14ac:dyDescent="0.2">
      <c r="A1631" s="9"/>
      <c r="B1631" s="9"/>
      <c r="C1631" s="9"/>
      <c r="D1631" s="9"/>
      <c r="E1631" s="9"/>
      <c r="F1631" s="9"/>
      <c r="G1631" s="9"/>
      <c r="H1631" s="9"/>
      <c r="I1631" s="9"/>
      <c r="J1631" s="9"/>
      <c r="K1631" s="9"/>
      <c r="L1631" s="9"/>
      <c r="M1631" s="9"/>
      <c r="N1631" s="9"/>
      <c r="O1631" s="9"/>
    </row>
    <row r="1632" spans="1:15" x14ac:dyDescent="0.2">
      <c r="A1632" s="9"/>
      <c r="B1632" s="9"/>
      <c r="C1632" s="9"/>
      <c r="D1632" s="9"/>
      <c r="E1632" s="9"/>
      <c r="F1632" s="9"/>
      <c r="G1632" s="9"/>
      <c r="H1632" s="9"/>
      <c r="I1632" s="9"/>
      <c r="J1632" s="9"/>
      <c r="K1632" s="9"/>
      <c r="L1632" s="9"/>
      <c r="M1632" s="9"/>
      <c r="N1632" s="9"/>
      <c r="O1632" s="9"/>
    </row>
    <row r="1633" spans="1:15" x14ac:dyDescent="0.2">
      <c r="A1633" s="9"/>
      <c r="B1633" s="9"/>
      <c r="C1633" s="9"/>
      <c r="D1633" s="9"/>
      <c r="E1633" s="9"/>
      <c r="F1633" s="9"/>
      <c r="G1633" s="9"/>
      <c r="H1633" s="9"/>
      <c r="I1633" s="9"/>
      <c r="J1633" s="9"/>
      <c r="K1633" s="9"/>
      <c r="L1633" s="9"/>
      <c r="M1633" s="9"/>
      <c r="N1633" s="9"/>
      <c r="O1633" s="9"/>
    </row>
    <row r="1634" spans="1:15" x14ac:dyDescent="0.2">
      <c r="A1634" s="9"/>
      <c r="B1634" s="9"/>
      <c r="C1634" s="9"/>
      <c r="D1634" s="9"/>
      <c r="E1634" s="9"/>
      <c r="F1634" s="9"/>
      <c r="G1634" s="9"/>
      <c r="H1634" s="9"/>
      <c r="I1634" s="9"/>
      <c r="J1634" s="9"/>
      <c r="K1634" s="9"/>
      <c r="L1634" s="9"/>
      <c r="M1634" s="9"/>
      <c r="N1634" s="9"/>
      <c r="O1634" s="9"/>
    </row>
    <row r="1635" spans="1:15" x14ac:dyDescent="0.2">
      <c r="A1635" s="9"/>
      <c r="B1635" s="9"/>
      <c r="C1635" s="9"/>
      <c r="D1635" s="9"/>
      <c r="E1635" s="9"/>
      <c r="F1635" s="9"/>
      <c r="G1635" s="9"/>
      <c r="H1635" s="9"/>
      <c r="I1635" s="9"/>
      <c r="J1635" s="9"/>
      <c r="K1635" s="9"/>
      <c r="L1635" s="9"/>
      <c r="M1635" s="9"/>
      <c r="N1635" s="9"/>
      <c r="O1635" s="9"/>
    </row>
    <row r="1636" spans="1:15" x14ac:dyDescent="0.2">
      <c r="A1636" s="9"/>
      <c r="B1636" s="9"/>
      <c r="C1636" s="9"/>
      <c r="D1636" s="9"/>
      <c r="E1636" s="9"/>
      <c r="F1636" s="9"/>
      <c r="G1636" s="9"/>
      <c r="H1636" s="9"/>
      <c r="I1636" s="9"/>
      <c r="J1636" s="9"/>
      <c r="K1636" s="9"/>
      <c r="L1636" s="9"/>
      <c r="M1636" s="9"/>
      <c r="N1636" s="9"/>
      <c r="O1636" s="9"/>
    </row>
    <row r="1637" spans="1:15" x14ac:dyDescent="0.2">
      <c r="A1637" s="9"/>
      <c r="B1637" s="9"/>
      <c r="C1637" s="9"/>
      <c r="D1637" s="9"/>
      <c r="E1637" s="9"/>
      <c r="F1637" s="9"/>
      <c r="G1637" s="9"/>
      <c r="H1637" s="9"/>
      <c r="I1637" s="9"/>
      <c r="J1637" s="9"/>
      <c r="K1637" s="9"/>
      <c r="L1637" s="9"/>
      <c r="M1637" s="9"/>
      <c r="N1637" s="9"/>
      <c r="O1637" s="9"/>
    </row>
    <row r="1638" spans="1:15" x14ac:dyDescent="0.2">
      <c r="A1638" s="9"/>
      <c r="B1638" s="9"/>
      <c r="C1638" s="9"/>
      <c r="D1638" s="9"/>
      <c r="E1638" s="9"/>
      <c r="F1638" s="9"/>
      <c r="G1638" s="9"/>
      <c r="H1638" s="9"/>
      <c r="I1638" s="9"/>
      <c r="J1638" s="9"/>
      <c r="K1638" s="9"/>
      <c r="L1638" s="9"/>
      <c r="M1638" s="9"/>
      <c r="N1638" s="9"/>
      <c r="O1638" s="9"/>
    </row>
    <row r="1639" spans="1:15" x14ac:dyDescent="0.2">
      <c r="A1639" s="9"/>
      <c r="B1639" s="9"/>
      <c r="C1639" s="9"/>
      <c r="D1639" s="9"/>
      <c r="E1639" s="9"/>
      <c r="F1639" s="9"/>
      <c r="G1639" s="9"/>
      <c r="H1639" s="9"/>
      <c r="I1639" s="9"/>
      <c r="J1639" s="9"/>
      <c r="K1639" s="9"/>
      <c r="L1639" s="9"/>
      <c r="M1639" s="9"/>
      <c r="N1639" s="9"/>
      <c r="O1639" s="9"/>
    </row>
    <row r="1640" spans="1:15" x14ac:dyDescent="0.2">
      <c r="A1640" s="9"/>
      <c r="B1640" s="9"/>
      <c r="C1640" s="9"/>
      <c r="D1640" s="9"/>
      <c r="E1640" s="9"/>
      <c r="F1640" s="9"/>
      <c r="G1640" s="9"/>
      <c r="H1640" s="9"/>
      <c r="I1640" s="9"/>
      <c r="J1640" s="9"/>
      <c r="K1640" s="9"/>
      <c r="L1640" s="9"/>
      <c r="M1640" s="9"/>
      <c r="N1640" s="9"/>
      <c r="O1640" s="9"/>
    </row>
    <row r="1641" spans="1:15" x14ac:dyDescent="0.2">
      <c r="A1641" s="9"/>
      <c r="B1641" s="9"/>
      <c r="C1641" s="9"/>
      <c r="D1641" s="9"/>
      <c r="E1641" s="9"/>
      <c r="F1641" s="9"/>
      <c r="G1641" s="9"/>
      <c r="H1641" s="9"/>
      <c r="I1641" s="9"/>
      <c r="J1641" s="9"/>
      <c r="K1641" s="9"/>
      <c r="L1641" s="9"/>
      <c r="M1641" s="9"/>
      <c r="N1641" s="9"/>
      <c r="O1641" s="9"/>
    </row>
    <row r="1642" spans="1:15" x14ac:dyDescent="0.2">
      <c r="A1642" s="9"/>
      <c r="B1642" s="9"/>
      <c r="C1642" s="9"/>
      <c r="D1642" s="9"/>
      <c r="E1642" s="9"/>
      <c r="F1642" s="9"/>
      <c r="G1642" s="9"/>
      <c r="H1642" s="9"/>
      <c r="I1642" s="9"/>
      <c r="J1642" s="9"/>
      <c r="K1642" s="9"/>
      <c r="L1642" s="9"/>
      <c r="M1642" s="9"/>
      <c r="N1642" s="9"/>
      <c r="O1642" s="9"/>
    </row>
    <row r="1643" spans="1:15" x14ac:dyDescent="0.2">
      <c r="A1643" s="9"/>
      <c r="B1643" s="9"/>
      <c r="C1643" s="9"/>
      <c r="D1643" s="9"/>
      <c r="E1643" s="9"/>
      <c r="F1643" s="9"/>
      <c r="G1643" s="9"/>
      <c r="H1643" s="9"/>
      <c r="I1643" s="9"/>
      <c r="J1643" s="9"/>
      <c r="K1643" s="9"/>
      <c r="L1643" s="9"/>
      <c r="M1643" s="9"/>
      <c r="N1643" s="9"/>
      <c r="O1643" s="9"/>
    </row>
    <row r="1644" spans="1:15" x14ac:dyDescent="0.2">
      <c r="A1644" s="9"/>
      <c r="B1644" s="9"/>
      <c r="C1644" s="9"/>
      <c r="D1644" s="9"/>
      <c r="E1644" s="9"/>
      <c r="F1644" s="9"/>
      <c r="G1644" s="9"/>
      <c r="H1644" s="9"/>
      <c r="I1644" s="9"/>
      <c r="J1644" s="9"/>
      <c r="K1644" s="9"/>
      <c r="L1644" s="9"/>
      <c r="M1644" s="9"/>
      <c r="N1644" s="9"/>
      <c r="O1644" s="9"/>
    </row>
    <row r="1645" spans="1:15" x14ac:dyDescent="0.2">
      <c r="A1645" s="9"/>
      <c r="B1645" s="9"/>
      <c r="C1645" s="9"/>
      <c r="D1645" s="9"/>
      <c r="E1645" s="9"/>
      <c r="F1645" s="9"/>
      <c r="G1645" s="9"/>
      <c r="H1645" s="9"/>
      <c r="I1645" s="9"/>
      <c r="J1645" s="9"/>
      <c r="K1645" s="9"/>
      <c r="L1645" s="9"/>
      <c r="M1645" s="9"/>
      <c r="N1645" s="9"/>
      <c r="O1645" s="9"/>
    </row>
    <row r="1646" spans="1:15" x14ac:dyDescent="0.2">
      <c r="A1646" s="9"/>
      <c r="B1646" s="9"/>
      <c r="C1646" s="9"/>
      <c r="D1646" s="9"/>
      <c r="E1646" s="9"/>
      <c r="F1646" s="9"/>
      <c r="G1646" s="9"/>
      <c r="H1646" s="9"/>
      <c r="I1646" s="9"/>
      <c r="J1646" s="9"/>
      <c r="K1646" s="9"/>
      <c r="L1646" s="9"/>
      <c r="M1646" s="9"/>
      <c r="N1646" s="9"/>
      <c r="O1646" s="9"/>
    </row>
    <row r="1647" spans="1:15" x14ac:dyDescent="0.2">
      <c r="A1647" s="9"/>
      <c r="B1647" s="9"/>
      <c r="C1647" s="9"/>
      <c r="D1647" s="9"/>
      <c r="E1647" s="9"/>
      <c r="F1647" s="9"/>
      <c r="G1647" s="9"/>
      <c r="H1647" s="9"/>
      <c r="I1647" s="9"/>
      <c r="J1647" s="9"/>
      <c r="K1647" s="9"/>
      <c r="L1647" s="9"/>
      <c r="M1647" s="9"/>
      <c r="N1647" s="9"/>
      <c r="O1647" s="9"/>
    </row>
    <row r="1648" spans="1:15" x14ac:dyDescent="0.2">
      <c r="A1648" s="9"/>
      <c r="B1648" s="9"/>
      <c r="C1648" s="9"/>
      <c r="D1648" s="9"/>
      <c r="E1648" s="9"/>
      <c r="F1648" s="9"/>
      <c r="G1648" s="9"/>
      <c r="H1648" s="9"/>
      <c r="I1648" s="9"/>
      <c r="J1648" s="9"/>
      <c r="K1648" s="9"/>
      <c r="L1648" s="9"/>
      <c r="M1648" s="9"/>
      <c r="N1648" s="9"/>
      <c r="O1648" s="9"/>
    </row>
    <row r="1649" spans="1:15" x14ac:dyDescent="0.2">
      <c r="A1649" s="9"/>
      <c r="B1649" s="9"/>
      <c r="C1649" s="9"/>
      <c r="D1649" s="9"/>
      <c r="E1649" s="9"/>
      <c r="F1649" s="9"/>
      <c r="G1649" s="9"/>
      <c r="H1649" s="9"/>
      <c r="I1649" s="9"/>
      <c r="J1649" s="9"/>
      <c r="K1649" s="9"/>
      <c r="L1649" s="9"/>
      <c r="M1649" s="9"/>
      <c r="N1649" s="9"/>
      <c r="O1649" s="9"/>
    </row>
    <row r="1650" spans="1:15" x14ac:dyDescent="0.2">
      <c r="A1650" s="9"/>
      <c r="B1650" s="9"/>
      <c r="C1650" s="9"/>
      <c r="D1650" s="9"/>
      <c r="E1650" s="9"/>
      <c r="F1650" s="9"/>
      <c r="G1650" s="9"/>
      <c r="H1650" s="9"/>
      <c r="I1650" s="9"/>
      <c r="J1650" s="9"/>
      <c r="K1650" s="9"/>
      <c r="L1650" s="9"/>
      <c r="M1650" s="9"/>
      <c r="N1650" s="9"/>
      <c r="O1650" s="9"/>
    </row>
    <row r="1651" spans="1:15" x14ac:dyDescent="0.2">
      <c r="A1651" s="9"/>
      <c r="B1651" s="9"/>
      <c r="C1651" s="9"/>
      <c r="D1651" s="9"/>
      <c r="E1651" s="9"/>
      <c r="F1651" s="9"/>
      <c r="G1651" s="9"/>
      <c r="H1651" s="9"/>
      <c r="I1651" s="9"/>
      <c r="J1651" s="9"/>
      <c r="K1651" s="9"/>
      <c r="L1651" s="9"/>
      <c r="M1651" s="9"/>
      <c r="N1651" s="9"/>
      <c r="O1651" s="9"/>
    </row>
    <row r="1652" spans="1:15" x14ac:dyDescent="0.2">
      <c r="A1652" s="9"/>
      <c r="B1652" s="9"/>
      <c r="C1652" s="9"/>
      <c r="D1652" s="9"/>
      <c r="E1652" s="9"/>
      <c r="F1652" s="9"/>
      <c r="G1652" s="9"/>
      <c r="H1652" s="9"/>
      <c r="I1652" s="9"/>
      <c r="J1652" s="9"/>
      <c r="K1652" s="9"/>
      <c r="L1652" s="9"/>
      <c r="M1652" s="9"/>
      <c r="N1652" s="9"/>
      <c r="O1652" s="9"/>
    </row>
    <row r="1653" spans="1:15" x14ac:dyDescent="0.2">
      <c r="A1653" s="9"/>
      <c r="B1653" s="9"/>
      <c r="C1653" s="9"/>
      <c r="D1653" s="9"/>
      <c r="E1653" s="9"/>
      <c r="F1653" s="9"/>
      <c r="G1653" s="9"/>
      <c r="H1653" s="9"/>
      <c r="I1653" s="9"/>
      <c r="J1653" s="9"/>
      <c r="K1653" s="9"/>
      <c r="L1653" s="9"/>
      <c r="M1653" s="9"/>
      <c r="N1653" s="9"/>
      <c r="O1653" s="9"/>
    </row>
    <row r="1654" spans="1:15" x14ac:dyDescent="0.2">
      <c r="A1654" s="9"/>
      <c r="B1654" s="9"/>
      <c r="C1654" s="9"/>
      <c r="D1654" s="9"/>
      <c r="E1654" s="9"/>
      <c r="F1654" s="9"/>
      <c r="G1654" s="9"/>
      <c r="H1654" s="9"/>
      <c r="I1654" s="9"/>
      <c r="J1654" s="9"/>
      <c r="K1654" s="9"/>
      <c r="L1654" s="9"/>
      <c r="M1654" s="9"/>
      <c r="N1654" s="9"/>
      <c r="O1654" s="9"/>
    </row>
    <row r="1655" spans="1:15" x14ac:dyDescent="0.2">
      <c r="A1655" s="9"/>
      <c r="B1655" s="9"/>
      <c r="C1655" s="9"/>
      <c r="D1655" s="9"/>
      <c r="E1655" s="9"/>
      <c r="F1655" s="9"/>
      <c r="G1655" s="9"/>
      <c r="H1655" s="9"/>
      <c r="I1655" s="9"/>
      <c r="J1655" s="9"/>
      <c r="K1655" s="9"/>
      <c r="L1655" s="9"/>
      <c r="M1655" s="9"/>
      <c r="N1655" s="9"/>
      <c r="O1655" s="9"/>
    </row>
    <row r="1656" spans="1:15" x14ac:dyDescent="0.2">
      <c r="A1656" s="9"/>
      <c r="B1656" s="9"/>
      <c r="C1656" s="9"/>
      <c r="D1656" s="9"/>
      <c r="E1656" s="9"/>
      <c r="F1656" s="9"/>
      <c r="G1656" s="9"/>
      <c r="H1656" s="9"/>
      <c r="I1656" s="9"/>
      <c r="J1656" s="9"/>
      <c r="K1656" s="9"/>
      <c r="L1656" s="9"/>
      <c r="M1656" s="9"/>
      <c r="N1656" s="9"/>
      <c r="O1656" s="9"/>
    </row>
    <row r="1657" spans="1:15" x14ac:dyDescent="0.2">
      <c r="A1657" s="9"/>
      <c r="B1657" s="9"/>
      <c r="C1657" s="9"/>
      <c r="D1657" s="9"/>
      <c r="E1657" s="9"/>
      <c r="F1657" s="9"/>
      <c r="G1657" s="9"/>
      <c r="H1657" s="9"/>
      <c r="I1657" s="9"/>
      <c r="J1657" s="9"/>
      <c r="K1657" s="9"/>
      <c r="L1657" s="9"/>
      <c r="M1657" s="9"/>
      <c r="N1657" s="9"/>
      <c r="O1657" s="9"/>
    </row>
    <row r="1658" spans="1:15" x14ac:dyDescent="0.2">
      <c r="A1658" s="9"/>
      <c r="B1658" s="9"/>
      <c r="C1658" s="9"/>
      <c r="D1658" s="9"/>
      <c r="E1658" s="9"/>
      <c r="F1658" s="9"/>
      <c r="G1658" s="9"/>
      <c r="H1658" s="9"/>
      <c r="I1658" s="9"/>
      <c r="J1658" s="9"/>
      <c r="K1658" s="9"/>
      <c r="L1658" s="9"/>
      <c r="M1658" s="9"/>
      <c r="N1658" s="9"/>
      <c r="O1658" s="9"/>
    </row>
    <row r="1659" spans="1:15" x14ac:dyDescent="0.2">
      <c r="A1659" s="9"/>
      <c r="B1659" s="9"/>
      <c r="C1659" s="9"/>
      <c r="D1659" s="9"/>
      <c r="E1659" s="9"/>
      <c r="F1659" s="9"/>
      <c r="G1659" s="9"/>
      <c r="H1659" s="9"/>
      <c r="I1659" s="9"/>
      <c r="J1659" s="9"/>
      <c r="K1659" s="9"/>
      <c r="L1659" s="9"/>
      <c r="M1659" s="9"/>
      <c r="N1659" s="9"/>
      <c r="O1659" s="9"/>
    </row>
    <row r="1660" spans="1:15" x14ac:dyDescent="0.2">
      <c r="A1660" s="9"/>
      <c r="B1660" s="9"/>
      <c r="C1660" s="9"/>
      <c r="D1660" s="9"/>
      <c r="E1660" s="9"/>
      <c r="F1660" s="9"/>
      <c r="G1660" s="9"/>
      <c r="H1660" s="9"/>
      <c r="I1660" s="9"/>
      <c r="J1660" s="9"/>
      <c r="K1660" s="9"/>
      <c r="L1660" s="9"/>
      <c r="M1660" s="9"/>
      <c r="N1660" s="9"/>
      <c r="O1660" s="9"/>
    </row>
    <row r="1661" spans="1:15" x14ac:dyDescent="0.2">
      <c r="A1661" s="9"/>
      <c r="B1661" s="9"/>
      <c r="C1661" s="9"/>
      <c r="D1661" s="9"/>
      <c r="E1661" s="9"/>
      <c r="F1661" s="9"/>
      <c r="G1661" s="9"/>
      <c r="H1661" s="9"/>
      <c r="I1661" s="9"/>
      <c r="J1661" s="9"/>
      <c r="K1661" s="9"/>
      <c r="L1661" s="9"/>
      <c r="M1661" s="9"/>
      <c r="N1661" s="9"/>
      <c r="O1661" s="9"/>
    </row>
    <row r="1662" spans="1:15" x14ac:dyDescent="0.2">
      <c r="A1662" s="9"/>
      <c r="B1662" s="9"/>
      <c r="C1662" s="9"/>
      <c r="D1662" s="9"/>
      <c r="E1662" s="9"/>
      <c r="F1662" s="9"/>
      <c r="G1662" s="9"/>
      <c r="H1662" s="9"/>
      <c r="I1662" s="9"/>
      <c r="J1662" s="9"/>
      <c r="K1662" s="9"/>
      <c r="L1662" s="9"/>
      <c r="M1662" s="9"/>
      <c r="N1662" s="9"/>
      <c r="O1662" s="9"/>
    </row>
    <row r="1663" spans="1:15" x14ac:dyDescent="0.2">
      <c r="A1663" s="9"/>
      <c r="B1663" s="9"/>
      <c r="C1663" s="9"/>
      <c r="D1663" s="9"/>
      <c r="E1663" s="9"/>
      <c r="F1663" s="9"/>
      <c r="G1663" s="9"/>
      <c r="H1663" s="9"/>
      <c r="I1663" s="9"/>
      <c r="J1663" s="9"/>
      <c r="K1663" s="9"/>
      <c r="L1663" s="9"/>
      <c r="M1663" s="9"/>
      <c r="N1663" s="9"/>
      <c r="O1663" s="9"/>
    </row>
    <row r="1664" spans="1:15" x14ac:dyDescent="0.2">
      <c r="A1664" s="9"/>
      <c r="B1664" s="9"/>
      <c r="C1664" s="9"/>
      <c r="D1664" s="9"/>
      <c r="E1664" s="9"/>
      <c r="F1664" s="9"/>
      <c r="G1664" s="9"/>
      <c r="H1664" s="9"/>
      <c r="I1664" s="9"/>
      <c r="J1664" s="9"/>
      <c r="K1664" s="9"/>
      <c r="L1664" s="9"/>
      <c r="M1664" s="9"/>
      <c r="N1664" s="9"/>
      <c r="O1664" s="9"/>
    </row>
    <row r="1665" spans="1:15" x14ac:dyDescent="0.2">
      <c r="A1665" s="9"/>
      <c r="B1665" s="9"/>
      <c r="C1665" s="9"/>
      <c r="D1665" s="9"/>
      <c r="E1665" s="9"/>
      <c r="F1665" s="9"/>
      <c r="G1665" s="9"/>
      <c r="H1665" s="9"/>
      <c r="I1665" s="9"/>
      <c r="J1665" s="9"/>
      <c r="K1665" s="9"/>
      <c r="L1665" s="9"/>
      <c r="M1665" s="9"/>
      <c r="N1665" s="9"/>
      <c r="O1665" s="9"/>
    </row>
    <row r="1666" spans="1:15" x14ac:dyDescent="0.2">
      <c r="A1666" s="9"/>
      <c r="B1666" s="9"/>
      <c r="C1666" s="9"/>
      <c r="D1666" s="9"/>
      <c r="E1666" s="9"/>
      <c r="F1666" s="9"/>
      <c r="G1666" s="9"/>
      <c r="H1666" s="9"/>
      <c r="I1666" s="9"/>
      <c r="J1666" s="9"/>
      <c r="K1666" s="9"/>
      <c r="L1666" s="9"/>
      <c r="M1666" s="9"/>
      <c r="N1666" s="9"/>
      <c r="O1666" s="9"/>
    </row>
    <row r="1667" spans="1:15" x14ac:dyDescent="0.2">
      <c r="A1667" s="9"/>
      <c r="B1667" s="9"/>
      <c r="C1667" s="9"/>
      <c r="D1667" s="9"/>
      <c r="E1667" s="9"/>
      <c r="F1667" s="9"/>
      <c r="G1667" s="9"/>
      <c r="H1667" s="9"/>
      <c r="I1667" s="9"/>
      <c r="J1667" s="9"/>
      <c r="K1667" s="9"/>
      <c r="L1667" s="9"/>
      <c r="M1667" s="9"/>
      <c r="N1667" s="9"/>
      <c r="O1667" s="9"/>
    </row>
    <row r="1668" spans="1:15" x14ac:dyDescent="0.2">
      <c r="A1668" s="9"/>
      <c r="B1668" s="9"/>
      <c r="C1668" s="9"/>
      <c r="D1668" s="9"/>
      <c r="E1668" s="9"/>
      <c r="F1668" s="9"/>
      <c r="G1668" s="9"/>
      <c r="H1668" s="9"/>
      <c r="I1668" s="9"/>
      <c r="J1668" s="9"/>
      <c r="K1668" s="9"/>
      <c r="L1668" s="9"/>
      <c r="M1668" s="9"/>
      <c r="N1668" s="9"/>
      <c r="O1668" s="9"/>
    </row>
    <row r="1669" spans="1:15" x14ac:dyDescent="0.2">
      <c r="A1669" s="9"/>
      <c r="B1669" s="9"/>
      <c r="C1669" s="9"/>
      <c r="D1669" s="9"/>
      <c r="E1669" s="9"/>
      <c r="F1669" s="9"/>
      <c r="G1669" s="9"/>
      <c r="H1669" s="9"/>
      <c r="I1669" s="9"/>
      <c r="J1669" s="9"/>
      <c r="K1669" s="9"/>
      <c r="L1669" s="9"/>
      <c r="M1669" s="9"/>
      <c r="N1669" s="9"/>
      <c r="O1669" s="9"/>
    </row>
    <row r="1670" spans="1:15" x14ac:dyDescent="0.2">
      <c r="A1670" s="9"/>
      <c r="B1670" s="9"/>
      <c r="C1670" s="9"/>
      <c r="D1670" s="9"/>
      <c r="E1670" s="9"/>
      <c r="F1670" s="9"/>
      <c r="G1670" s="9"/>
      <c r="H1670" s="9"/>
      <c r="I1670" s="9"/>
      <c r="J1670" s="9"/>
      <c r="K1670" s="9"/>
      <c r="L1670" s="9"/>
      <c r="M1670" s="9"/>
      <c r="N1670" s="9"/>
      <c r="O1670" s="9"/>
    </row>
    <row r="1671" spans="1:15" x14ac:dyDescent="0.2">
      <c r="A1671" s="9"/>
      <c r="B1671" s="9" t="s">
        <v>204</v>
      </c>
      <c r="C1671" s="9"/>
      <c r="D1671" s="9"/>
      <c r="E1671" s="9"/>
      <c r="F1671" s="9"/>
      <c r="G1671" s="9"/>
      <c r="H1671" s="9"/>
      <c r="I1671" s="9"/>
      <c r="J1671" s="9"/>
      <c r="K1671" s="9"/>
      <c r="L1671" s="9"/>
      <c r="M1671" s="9"/>
      <c r="N1671" s="9"/>
      <c r="O1671" s="9"/>
    </row>
    <row r="1672" spans="1:15" x14ac:dyDescent="0.2">
      <c r="A1672" s="9"/>
      <c r="B1672" s="9"/>
      <c r="C1672" s="9"/>
      <c r="D1672" s="9"/>
      <c r="E1672" s="9"/>
      <c r="F1672" s="9"/>
      <c r="G1672" s="9"/>
      <c r="H1672" s="9"/>
      <c r="I1672" s="9"/>
      <c r="J1672" s="9"/>
      <c r="K1672" s="9"/>
      <c r="L1672" s="9"/>
      <c r="M1672" s="9"/>
      <c r="N1672" s="9"/>
      <c r="O1672" s="9"/>
    </row>
    <row r="1673" spans="1:15" x14ac:dyDescent="0.2">
      <c r="A1673" s="93"/>
      <c r="B1673" s="93"/>
      <c r="C1673" s="93"/>
      <c r="D1673" s="93"/>
      <c r="E1673" s="93"/>
      <c r="F1673" s="93"/>
      <c r="G1673" s="93"/>
      <c r="H1673" s="93"/>
      <c r="I1673" s="93"/>
      <c r="J1673" s="93"/>
      <c r="K1673" s="93"/>
      <c r="L1673" s="93"/>
      <c r="M1673" s="93"/>
      <c r="N1673" s="93"/>
      <c r="O1673" s="93"/>
    </row>
    <row r="1674" spans="1:15" x14ac:dyDescent="0.2">
      <c r="A1674" s="93"/>
      <c r="B1674" s="94" t="s">
        <v>205</v>
      </c>
      <c r="C1674" s="93"/>
      <c r="D1674" s="93"/>
      <c r="E1674" s="93"/>
      <c r="F1674" s="93"/>
      <c r="G1674" s="93"/>
      <c r="H1674" s="93"/>
      <c r="I1674" s="93"/>
      <c r="J1674" s="93"/>
      <c r="K1674" s="93"/>
      <c r="L1674" s="93"/>
      <c r="M1674" s="93"/>
      <c r="N1674" s="93"/>
      <c r="O1674" s="93"/>
    </row>
    <row r="1675" spans="1:15" x14ac:dyDescent="0.2">
      <c r="A1675" s="93"/>
      <c r="B1675" s="93"/>
      <c r="C1675" s="93"/>
      <c r="D1675" s="93"/>
      <c r="E1675" s="93"/>
      <c r="F1675" s="93"/>
      <c r="G1675" s="93"/>
      <c r="H1675" s="93"/>
      <c r="I1675" s="93"/>
      <c r="J1675" s="93"/>
      <c r="K1675" s="93"/>
      <c r="L1675" s="93"/>
      <c r="M1675" s="93"/>
      <c r="N1675" s="93"/>
      <c r="O1675" s="93"/>
    </row>
    <row r="1676" spans="1:15" x14ac:dyDescent="0.2">
      <c r="A1676" s="93"/>
      <c r="B1676" s="93" t="s">
        <v>206</v>
      </c>
      <c r="C1676" s="93"/>
      <c r="D1676" s="93"/>
      <c r="E1676" s="93"/>
      <c r="F1676" s="93"/>
      <c r="G1676" s="93"/>
      <c r="H1676" s="93"/>
      <c r="I1676" s="93"/>
      <c r="J1676" s="93"/>
      <c r="K1676" s="93"/>
      <c r="L1676" s="93"/>
      <c r="M1676" s="93"/>
      <c r="N1676" s="93"/>
      <c r="O1676" s="93"/>
    </row>
    <row r="1677" spans="1:15" x14ac:dyDescent="0.2">
      <c r="A1677" s="93"/>
      <c r="B1677" s="93" t="s">
        <v>207</v>
      </c>
      <c r="C1677" s="93"/>
      <c r="D1677" s="93"/>
      <c r="E1677" s="93"/>
      <c r="F1677" s="93"/>
      <c r="G1677" s="93"/>
      <c r="H1677" s="93"/>
      <c r="I1677" s="93"/>
      <c r="J1677" s="93"/>
      <c r="K1677" s="93"/>
      <c r="L1677" s="93"/>
      <c r="M1677" s="93"/>
      <c r="N1677" s="93"/>
      <c r="O1677" s="93"/>
    </row>
    <row r="1678" spans="1:15" x14ac:dyDescent="0.2">
      <c r="A1678" s="93"/>
      <c r="B1678" s="93" t="s">
        <v>208</v>
      </c>
      <c r="C1678" s="93"/>
      <c r="D1678" s="93"/>
      <c r="E1678" s="93"/>
      <c r="F1678" s="93"/>
      <c r="G1678" s="93"/>
      <c r="H1678" s="93"/>
      <c r="I1678" s="93"/>
      <c r="J1678" s="93"/>
      <c r="K1678" s="93"/>
      <c r="L1678" s="93"/>
      <c r="M1678" s="93"/>
      <c r="N1678" s="93"/>
      <c r="O1678" s="93"/>
    </row>
    <row r="1679" spans="1:15" x14ac:dyDescent="0.2">
      <c r="A1679" s="93"/>
      <c r="B1679" s="93"/>
      <c r="C1679" s="93"/>
      <c r="D1679" s="93"/>
      <c r="E1679" s="93"/>
      <c r="F1679" s="93"/>
      <c r="G1679" s="93"/>
      <c r="H1679" s="93"/>
      <c r="I1679" s="93"/>
      <c r="J1679" s="93"/>
      <c r="K1679" s="93"/>
      <c r="L1679" s="93"/>
      <c r="M1679" s="93"/>
      <c r="N1679" s="93"/>
      <c r="O1679" s="93"/>
    </row>
    <row r="1680" spans="1:15" x14ac:dyDescent="0.2">
      <c r="A1680" s="93"/>
      <c r="B1680" s="93"/>
      <c r="C1680" s="93"/>
      <c r="D1680" s="93"/>
      <c r="E1680" s="93"/>
      <c r="F1680" s="93"/>
      <c r="G1680" s="93"/>
      <c r="H1680" s="93"/>
      <c r="I1680" s="93"/>
      <c r="J1680" s="93"/>
      <c r="K1680" s="93"/>
      <c r="L1680" s="93"/>
      <c r="M1680" s="93"/>
      <c r="N1680" s="93"/>
      <c r="O1680" s="93"/>
    </row>
    <row r="1681" spans="1:15" x14ac:dyDescent="0.2">
      <c r="A1681" s="93"/>
      <c r="B1681" s="93"/>
      <c r="C1681" s="93"/>
      <c r="D1681" s="93"/>
      <c r="E1681" s="93"/>
      <c r="F1681" s="93"/>
      <c r="G1681" s="93"/>
      <c r="H1681" s="93"/>
      <c r="I1681" s="93"/>
      <c r="J1681" s="93"/>
      <c r="K1681" s="93"/>
      <c r="L1681" s="93"/>
      <c r="M1681" s="93"/>
      <c r="N1681" s="93"/>
      <c r="O1681" s="93"/>
    </row>
    <row r="1682" spans="1:15" x14ac:dyDescent="0.2">
      <c r="A1682" s="93"/>
      <c r="B1682" s="93"/>
      <c r="C1682" s="93"/>
      <c r="D1682" s="93"/>
      <c r="E1682" s="93"/>
      <c r="F1682" s="93"/>
      <c r="G1682" s="93"/>
      <c r="H1682" s="93"/>
      <c r="I1682" s="93"/>
      <c r="J1682" s="93"/>
      <c r="K1682" s="93"/>
      <c r="L1682" s="93"/>
      <c r="M1682" s="93"/>
      <c r="N1682" s="93"/>
      <c r="O1682" s="93"/>
    </row>
    <row r="1683" spans="1:15" x14ac:dyDescent="0.2">
      <c r="A1683" s="93"/>
      <c r="B1683" s="93"/>
      <c r="C1683" s="93"/>
      <c r="D1683" s="93"/>
      <c r="E1683" s="93"/>
      <c r="F1683" s="93"/>
      <c r="G1683" s="93"/>
      <c r="H1683" s="93"/>
      <c r="I1683" s="93"/>
      <c r="J1683" s="93"/>
      <c r="K1683" s="93"/>
      <c r="L1683" s="93"/>
      <c r="M1683" s="93"/>
      <c r="N1683" s="93"/>
      <c r="O1683" s="93"/>
    </row>
    <row r="1684" spans="1:15" x14ac:dyDescent="0.2">
      <c r="A1684" s="93"/>
      <c r="B1684" s="93"/>
      <c r="C1684" s="93"/>
      <c r="D1684" s="93"/>
      <c r="E1684" s="93"/>
      <c r="F1684" s="93"/>
      <c r="G1684" s="93"/>
      <c r="H1684" s="93"/>
      <c r="I1684" s="93"/>
      <c r="J1684" s="93"/>
      <c r="K1684" s="93"/>
      <c r="L1684" s="93"/>
      <c r="M1684" s="93"/>
      <c r="N1684" s="93"/>
      <c r="O1684" s="93"/>
    </row>
    <row r="1685" spans="1:15" x14ac:dyDescent="0.2">
      <c r="A1685" s="93"/>
      <c r="B1685" s="93"/>
      <c r="C1685" s="93"/>
      <c r="D1685" s="93"/>
      <c r="E1685" s="93"/>
      <c r="F1685" s="93"/>
      <c r="G1685" s="93"/>
      <c r="H1685" s="93"/>
      <c r="I1685" s="93"/>
      <c r="J1685" s="93"/>
      <c r="K1685" s="93"/>
      <c r="L1685" s="93"/>
      <c r="M1685" s="93"/>
      <c r="N1685" s="93"/>
      <c r="O1685" s="93"/>
    </row>
    <row r="1686" spans="1:15" x14ac:dyDescent="0.2">
      <c r="A1686" s="93"/>
      <c r="B1686" s="93"/>
      <c r="C1686" s="93"/>
      <c r="D1686" s="93"/>
      <c r="E1686" s="93"/>
      <c r="F1686" s="93"/>
      <c r="G1686" s="93"/>
      <c r="H1686" s="93"/>
      <c r="I1686" s="93"/>
      <c r="J1686" s="93"/>
      <c r="K1686" s="93"/>
      <c r="L1686" s="93"/>
      <c r="M1686" s="93"/>
      <c r="N1686" s="93"/>
      <c r="O1686" s="93"/>
    </row>
    <row r="1687" spans="1:15" x14ac:dyDescent="0.2">
      <c r="A1687" s="93"/>
      <c r="B1687" s="93"/>
      <c r="C1687" s="93"/>
      <c r="D1687" s="93"/>
      <c r="E1687" s="93"/>
      <c r="F1687" s="93"/>
      <c r="G1687" s="93"/>
      <c r="H1687" s="93"/>
      <c r="I1687" s="93"/>
      <c r="J1687" s="93"/>
      <c r="K1687" s="93"/>
      <c r="L1687" s="93"/>
      <c r="M1687" s="93"/>
      <c r="N1687" s="93"/>
      <c r="O1687" s="93"/>
    </row>
    <row r="1688" spans="1:15" x14ac:dyDescent="0.2">
      <c r="A1688" s="93"/>
      <c r="B1688" s="93"/>
      <c r="C1688" s="93"/>
      <c r="D1688" s="93"/>
      <c r="E1688" s="93"/>
      <c r="F1688" s="93"/>
      <c r="G1688" s="93"/>
      <c r="H1688" s="93"/>
      <c r="I1688" s="93"/>
      <c r="J1688" s="93"/>
      <c r="K1688" s="93"/>
      <c r="L1688" s="93"/>
      <c r="M1688" s="93"/>
      <c r="N1688" s="93"/>
      <c r="O1688" s="93"/>
    </row>
    <row r="1689" spans="1:15" x14ac:dyDescent="0.2">
      <c r="A1689" s="93"/>
      <c r="B1689" s="93"/>
      <c r="C1689" s="93"/>
      <c r="D1689" s="93"/>
      <c r="E1689" s="93"/>
      <c r="F1689" s="93"/>
      <c r="G1689" s="93"/>
      <c r="H1689" s="93"/>
      <c r="I1689" s="93"/>
      <c r="J1689" s="93"/>
      <c r="K1689" s="93"/>
      <c r="L1689" s="93"/>
      <c r="M1689" s="93"/>
      <c r="N1689" s="93"/>
      <c r="O1689" s="93"/>
    </row>
    <row r="1690" spans="1:15" x14ac:dyDescent="0.2">
      <c r="A1690" s="93"/>
      <c r="B1690" s="93"/>
      <c r="C1690" s="93"/>
      <c r="D1690" s="93"/>
      <c r="E1690" s="93"/>
      <c r="F1690" s="93"/>
      <c r="G1690" s="93"/>
      <c r="H1690" s="93"/>
      <c r="I1690" s="93"/>
      <c r="J1690" s="93"/>
      <c r="K1690" s="93"/>
      <c r="L1690" s="93"/>
      <c r="M1690" s="93"/>
      <c r="N1690" s="93"/>
      <c r="O1690" s="93"/>
    </row>
    <row r="1691" spans="1:15" x14ac:dyDescent="0.2">
      <c r="A1691" s="93"/>
      <c r="B1691" s="93"/>
      <c r="C1691" s="93"/>
      <c r="D1691" s="93"/>
      <c r="E1691" s="93"/>
      <c r="F1691" s="93"/>
      <c r="G1691" s="93"/>
      <c r="H1691" s="93"/>
      <c r="I1691" s="93"/>
      <c r="J1691" s="93"/>
      <c r="K1691" s="93"/>
      <c r="L1691" s="93"/>
      <c r="M1691" s="93"/>
      <c r="N1691" s="93"/>
      <c r="O1691" s="93"/>
    </row>
    <row r="1692" spans="1:15" x14ac:dyDescent="0.2">
      <c r="A1692" s="93"/>
      <c r="B1692" s="93"/>
      <c r="C1692" s="93"/>
      <c r="D1692" s="93"/>
      <c r="E1692" s="93"/>
      <c r="F1692" s="93"/>
      <c r="G1692" s="93"/>
      <c r="H1692" s="93"/>
      <c r="I1692" s="93"/>
      <c r="J1692" s="93"/>
      <c r="K1692" s="93"/>
      <c r="L1692" s="93"/>
      <c r="M1692" s="93"/>
      <c r="N1692" s="93"/>
      <c r="O1692" s="93"/>
    </row>
    <row r="1693" spans="1:15" x14ac:dyDescent="0.2">
      <c r="A1693" s="93"/>
      <c r="B1693" s="93"/>
      <c r="C1693" s="93"/>
      <c r="D1693" s="93"/>
      <c r="E1693" s="93"/>
      <c r="F1693" s="93"/>
      <c r="G1693" s="93"/>
      <c r="H1693" s="93"/>
      <c r="I1693" s="93"/>
      <c r="J1693" s="93"/>
      <c r="K1693" s="93"/>
      <c r="L1693" s="93"/>
      <c r="M1693" s="93"/>
      <c r="N1693" s="93"/>
      <c r="O1693" s="93"/>
    </row>
    <row r="1694" spans="1:15" x14ac:dyDescent="0.2">
      <c r="A1694" s="93"/>
      <c r="B1694" s="93"/>
      <c r="C1694" s="93"/>
      <c r="D1694" s="93"/>
      <c r="E1694" s="93"/>
      <c r="F1694" s="93"/>
      <c r="G1694" s="93"/>
      <c r="H1694" s="93"/>
      <c r="I1694" s="93"/>
      <c r="J1694" s="93"/>
      <c r="K1694" s="93"/>
      <c r="L1694" s="93"/>
      <c r="M1694" s="93"/>
      <c r="N1694" s="93"/>
      <c r="O1694" s="93"/>
    </row>
    <row r="1695" spans="1:15" x14ac:dyDescent="0.2">
      <c r="A1695" s="93"/>
      <c r="B1695" s="93"/>
      <c r="C1695" s="93"/>
      <c r="D1695" s="93"/>
      <c r="E1695" s="93"/>
      <c r="F1695" s="93"/>
      <c r="G1695" s="93"/>
      <c r="H1695" s="93"/>
      <c r="I1695" s="93"/>
      <c r="J1695" s="93"/>
      <c r="K1695" s="93"/>
      <c r="L1695" s="93"/>
      <c r="M1695" s="93"/>
      <c r="N1695" s="93"/>
      <c r="O1695" s="93"/>
    </row>
    <row r="1696" spans="1:15" x14ac:dyDescent="0.2">
      <c r="A1696" s="93"/>
      <c r="B1696" s="93"/>
      <c r="C1696" s="93"/>
      <c r="D1696" s="93"/>
      <c r="E1696" s="93"/>
      <c r="F1696" s="93"/>
      <c r="G1696" s="93"/>
      <c r="H1696" s="93"/>
      <c r="I1696" s="93"/>
      <c r="J1696" s="93"/>
      <c r="K1696" s="93"/>
      <c r="L1696" s="93"/>
      <c r="M1696" s="93"/>
      <c r="N1696" s="93"/>
      <c r="O1696" s="93"/>
    </row>
    <row r="1697" spans="1:15" x14ac:dyDescent="0.2">
      <c r="A1697" s="93"/>
      <c r="B1697" s="93"/>
      <c r="C1697" s="93"/>
      <c r="D1697" s="93"/>
      <c r="E1697" s="93"/>
      <c r="F1697" s="93"/>
      <c r="G1697" s="93"/>
      <c r="H1697" s="93"/>
      <c r="I1697" s="93"/>
      <c r="J1697" s="93"/>
      <c r="K1697" s="93"/>
      <c r="L1697" s="93"/>
      <c r="M1697" s="93"/>
      <c r="N1697" s="93"/>
      <c r="O1697" s="93"/>
    </row>
    <row r="1698" spans="1:15" x14ac:dyDescent="0.2">
      <c r="A1698" s="93"/>
      <c r="B1698" s="93"/>
      <c r="C1698" s="93"/>
      <c r="D1698" s="93"/>
      <c r="E1698" s="93"/>
      <c r="F1698" s="93"/>
      <c r="G1698" s="93"/>
      <c r="H1698" s="93"/>
      <c r="I1698" s="93"/>
      <c r="J1698" s="93"/>
      <c r="K1698" s="93"/>
      <c r="L1698" s="93"/>
      <c r="M1698" s="93"/>
      <c r="N1698" s="93"/>
      <c r="O1698" s="93"/>
    </row>
    <row r="1699" spans="1:15" x14ac:dyDescent="0.2">
      <c r="A1699" s="93"/>
      <c r="B1699" s="93"/>
      <c r="C1699" s="93"/>
      <c r="D1699" s="93"/>
      <c r="E1699" s="93"/>
      <c r="F1699" s="93"/>
      <c r="G1699" s="93"/>
      <c r="H1699" s="93"/>
      <c r="I1699" s="93"/>
      <c r="J1699" s="93"/>
      <c r="K1699" s="93"/>
      <c r="L1699" s="93"/>
      <c r="M1699" s="93"/>
      <c r="N1699" s="93"/>
      <c r="O1699" s="93"/>
    </row>
    <row r="1700" spans="1:15" x14ac:dyDescent="0.2">
      <c r="A1700" s="93"/>
      <c r="B1700" s="93"/>
      <c r="C1700" s="93"/>
      <c r="D1700" s="93"/>
      <c r="E1700" s="93"/>
      <c r="F1700" s="93"/>
      <c r="G1700" s="93"/>
      <c r="H1700" s="93"/>
      <c r="I1700" s="93"/>
      <c r="J1700" s="93"/>
      <c r="K1700" s="93"/>
      <c r="L1700" s="93"/>
      <c r="M1700" s="93"/>
      <c r="N1700" s="93"/>
      <c r="O1700" s="93"/>
    </row>
    <row r="1701" spans="1:15" x14ac:dyDescent="0.2">
      <c r="A1701" s="93"/>
      <c r="B1701" s="93"/>
      <c r="C1701" s="93"/>
      <c r="D1701" s="93"/>
      <c r="E1701" s="93"/>
      <c r="F1701" s="93"/>
      <c r="G1701" s="93"/>
      <c r="H1701" s="93"/>
      <c r="I1701" s="93"/>
      <c r="J1701" s="93"/>
      <c r="K1701" s="93"/>
      <c r="L1701" s="93"/>
      <c r="M1701" s="93"/>
      <c r="N1701" s="93"/>
      <c r="O1701" s="93"/>
    </row>
    <row r="1702" spans="1:15" x14ac:dyDescent="0.2">
      <c r="A1702" s="93"/>
      <c r="B1702" s="93"/>
      <c r="C1702" s="93"/>
      <c r="D1702" s="93"/>
      <c r="E1702" s="93"/>
      <c r="F1702" s="93"/>
      <c r="G1702" s="93"/>
      <c r="H1702" s="93"/>
      <c r="I1702" s="93"/>
      <c r="J1702" s="93"/>
      <c r="K1702" s="93"/>
      <c r="L1702" s="93"/>
      <c r="M1702" s="93"/>
      <c r="N1702" s="93"/>
      <c r="O1702" s="93"/>
    </row>
    <row r="1703" spans="1:15" x14ac:dyDescent="0.2">
      <c r="A1703" s="93"/>
      <c r="B1703" s="93"/>
      <c r="C1703" s="93"/>
      <c r="D1703" s="93"/>
      <c r="E1703" s="93"/>
      <c r="F1703" s="93"/>
      <c r="G1703" s="93"/>
      <c r="H1703" s="93"/>
      <c r="I1703" s="93"/>
      <c r="J1703" s="93"/>
      <c r="K1703" s="93"/>
      <c r="L1703" s="93"/>
      <c r="M1703" s="93"/>
      <c r="N1703" s="93"/>
      <c r="O1703" s="93"/>
    </row>
    <row r="1704" spans="1:15" x14ac:dyDescent="0.2">
      <c r="A1704" s="93"/>
      <c r="B1704" s="93"/>
      <c r="C1704" s="93"/>
      <c r="D1704" s="93"/>
      <c r="E1704" s="93"/>
      <c r="F1704" s="93"/>
      <c r="G1704" s="93"/>
      <c r="H1704" s="93"/>
      <c r="I1704" s="93"/>
      <c r="J1704" s="93"/>
      <c r="K1704" s="93"/>
      <c r="L1704" s="93"/>
      <c r="M1704" s="93"/>
      <c r="N1704" s="93"/>
      <c r="O1704" s="93"/>
    </row>
    <row r="1705" spans="1:15" x14ac:dyDescent="0.2">
      <c r="A1705" s="93"/>
      <c r="B1705" s="93"/>
      <c r="C1705" s="93"/>
      <c r="D1705" s="93"/>
      <c r="E1705" s="93"/>
      <c r="F1705" s="93"/>
      <c r="G1705" s="93"/>
      <c r="H1705" s="93"/>
      <c r="I1705" s="93"/>
      <c r="J1705" s="93"/>
      <c r="K1705" s="93"/>
      <c r="L1705" s="93"/>
      <c r="M1705" s="93"/>
      <c r="N1705" s="93"/>
      <c r="O1705" s="93"/>
    </row>
    <row r="1706" spans="1:15" x14ac:dyDescent="0.2">
      <c r="A1706" s="93"/>
      <c r="B1706" s="93"/>
      <c r="C1706" s="93"/>
      <c r="D1706" s="93"/>
      <c r="E1706" s="93"/>
      <c r="F1706" s="93"/>
      <c r="G1706" s="93"/>
      <c r="H1706" s="93"/>
      <c r="I1706" s="93"/>
      <c r="J1706" s="93"/>
      <c r="K1706" s="93"/>
      <c r="L1706" s="93"/>
      <c r="M1706" s="93"/>
      <c r="N1706" s="93"/>
      <c r="O1706" s="93"/>
    </row>
    <row r="1707" spans="1:15" x14ac:dyDescent="0.2">
      <c r="A1707" s="93"/>
      <c r="B1707" s="93"/>
      <c r="C1707" s="93"/>
      <c r="D1707" s="93"/>
      <c r="E1707" s="93"/>
      <c r="F1707" s="93"/>
      <c r="G1707" s="93"/>
      <c r="H1707" s="93"/>
      <c r="I1707" s="93"/>
      <c r="J1707" s="93"/>
      <c r="K1707" s="93"/>
      <c r="L1707" s="93"/>
      <c r="M1707" s="93"/>
      <c r="N1707" s="93"/>
      <c r="O1707" s="93"/>
    </row>
    <row r="1708" spans="1:15" x14ac:dyDescent="0.2">
      <c r="A1708" s="93"/>
      <c r="B1708" s="93"/>
      <c r="C1708" s="93"/>
      <c r="D1708" s="93"/>
      <c r="E1708" s="93"/>
      <c r="F1708" s="93"/>
      <c r="G1708" s="93"/>
      <c r="H1708" s="93"/>
      <c r="I1708" s="93"/>
      <c r="J1708" s="93"/>
      <c r="K1708" s="93"/>
      <c r="L1708" s="93"/>
      <c r="M1708" s="93"/>
      <c r="N1708" s="93"/>
      <c r="O1708" s="93"/>
    </row>
    <row r="1709" spans="1:15" x14ac:dyDescent="0.2">
      <c r="A1709" s="93"/>
      <c r="B1709" s="93"/>
      <c r="C1709" s="93"/>
      <c r="D1709" s="93"/>
      <c r="E1709" s="93"/>
      <c r="F1709" s="93"/>
      <c r="G1709" s="93"/>
      <c r="H1709" s="93"/>
      <c r="I1709" s="93"/>
      <c r="J1709" s="93"/>
      <c r="K1709" s="93"/>
      <c r="L1709" s="93"/>
      <c r="M1709" s="93"/>
      <c r="N1709" s="93"/>
      <c r="O1709" s="93"/>
    </row>
    <row r="1710" spans="1:15" x14ac:dyDescent="0.2">
      <c r="A1710" s="93"/>
      <c r="B1710" s="93"/>
      <c r="C1710" s="93"/>
      <c r="D1710" s="93"/>
      <c r="E1710" s="93"/>
      <c r="F1710" s="93"/>
      <c r="G1710" s="93"/>
      <c r="H1710" s="93"/>
      <c r="I1710" s="93"/>
      <c r="J1710" s="93"/>
      <c r="K1710" s="93"/>
      <c r="L1710" s="93"/>
      <c r="M1710" s="93"/>
      <c r="N1710" s="93"/>
      <c r="O1710" s="93"/>
    </row>
    <row r="1711" spans="1:15" x14ac:dyDescent="0.2">
      <c r="A1711" s="93"/>
      <c r="B1711" s="93"/>
      <c r="C1711" s="93"/>
      <c r="D1711" s="93"/>
      <c r="E1711" s="93"/>
      <c r="F1711" s="93"/>
      <c r="G1711" s="93"/>
      <c r="H1711" s="93"/>
      <c r="I1711" s="93"/>
      <c r="J1711" s="93"/>
      <c r="K1711" s="93"/>
      <c r="L1711" s="93"/>
      <c r="M1711" s="93"/>
      <c r="N1711" s="93"/>
      <c r="O1711" s="93"/>
    </row>
    <row r="1712" spans="1:15" x14ac:dyDescent="0.2">
      <c r="A1712" s="93"/>
      <c r="B1712" s="93"/>
      <c r="C1712" s="93"/>
      <c r="D1712" s="93"/>
      <c r="E1712" s="93"/>
      <c r="F1712" s="93"/>
      <c r="G1712" s="93"/>
      <c r="H1712" s="93"/>
      <c r="I1712" s="93"/>
      <c r="J1712" s="93"/>
      <c r="K1712" s="93"/>
      <c r="L1712" s="93"/>
      <c r="M1712" s="93"/>
      <c r="N1712" s="93"/>
      <c r="O1712" s="93"/>
    </row>
    <row r="1713" spans="1:15" x14ac:dyDescent="0.2">
      <c r="A1713" s="93"/>
      <c r="B1713" s="93"/>
      <c r="C1713" s="93"/>
      <c r="D1713" s="93"/>
      <c r="E1713" s="93"/>
      <c r="F1713" s="93"/>
      <c r="G1713" s="93"/>
      <c r="H1713" s="93"/>
      <c r="I1713" s="93"/>
      <c r="J1713" s="93"/>
      <c r="K1713" s="93"/>
      <c r="L1713" s="93"/>
      <c r="M1713" s="93"/>
      <c r="N1713" s="93"/>
      <c r="O1713" s="93"/>
    </row>
    <row r="1714" spans="1:15" x14ac:dyDescent="0.2">
      <c r="A1714" s="93"/>
      <c r="B1714" s="93"/>
      <c r="C1714" s="93"/>
      <c r="D1714" s="93"/>
      <c r="E1714" s="93"/>
      <c r="F1714" s="93"/>
      <c r="G1714" s="93"/>
      <c r="H1714" s="93"/>
      <c r="I1714" s="93"/>
      <c r="J1714" s="93"/>
      <c r="K1714" s="93"/>
      <c r="L1714" s="93"/>
      <c r="M1714" s="93"/>
      <c r="N1714" s="93"/>
      <c r="O1714" s="93"/>
    </row>
    <row r="1715" spans="1:15" x14ac:dyDescent="0.2">
      <c r="A1715" s="93"/>
      <c r="B1715" s="93"/>
      <c r="C1715" s="93"/>
      <c r="D1715" s="93"/>
      <c r="E1715" s="93"/>
      <c r="F1715" s="93"/>
      <c r="G1715" s="93"/>
      <c r="H1715" s="93"/>
      <c r="I1715" s="93"/>
      <c r="J1715" s="93"/>
      <c r="K1715" s="93"/>
      <c r="L1715" s="93"/>
      <c r="M1715" s="93"/>
      <c r="N1715" s="93"/>
      <c r="O1715" s="93"/>
    </row>
    <row r="1716" spans="1:15" x14ac:dyDescent="0.2">
      <c r="A1716" s="93"/>
      <c r="B1716" s="93"/>
      <c r="C1716" s="93"/>
      <c r="D1716" s="93"/>
      <c r="E1716" s="93"/>
      <c r="F1716" s="93"/>
      <c r="G1716" s="93"/>
      <c r="H1716" s="93"/>
      <c r="I1716" s="93"/>
      <c r="J1716" s="93"/>
      <c r="K1716" s="93"/>
      <c r="L1716" s="93"/>
      <c r="M1716" s="93"/>
      <c r="N1716" s="93"/>
      <c r="O1716" s="93"/>
    </row>
    <row r="1717" spans="1:15" x14ac:dyDescent="0.2">
      <c r="A1717" s="93"/>
      <c r="B1717" s="93"/>
      <c r="C1717" s="93"/>
      <c r="D1717" s="93"/>
      <c r="E1717" s="93"/>
      <c r="F1717" s="93"/>
      <c r="G1717" s="93"/>
      <c r="H1717" s="93"/>
      <c r="I1717" s="93"/>
      <c r="J1717" s="93"/>
      <c r="K1717" s="93"/>
      <c r="L1717" s="93"/>
      <c r="M1717" s="93"/>
      <c r="N1717" s="93"/>
      <c r="O1717" s="93"/>
    </row>
    <row r="1718" spans="1:15" x14ac:dyDescent="0.2">
      <c r="A1718" s="93"/>
      <c r="B1718" s="93"/>
      <c r="C1718" s="93"/>
      <c r="D1718" s="93"/>
      <c r="E1718" s="93"/>
      <c r="F1718" s="93"/>
      <c r="G1718" s="93"/>
      <c r="H1718" s="93"/>
      <c r="I1718" s="93"/>
      <c r="J1718" s="93"/>
      <c r="K1718" s="93"/>
      <c r="L1718" s="93"/>
      <c r="M1718" s="93"/>
      <c r="N1718" s="93"/>
      <c r="O1718" s="93"/>
    </row>
    <row r="1719" spans="1:15" x14ac:dyDescent="0.2">
      <c r="A1719" s="93"/>
      <c r="B1719" s="93"/>
      <c r="C1719" s="93"/>
      <c r="D1719" s="93"/>
      <c r="E1719" s="93"/>
      <c r="F1719" s="93"/>
      <c r="G1719" s="93"/>
      <c r="H1719" s="93"/>
      <c r="I1719" s="93"/>
      <c r="J1719" s="93"/>
      <c r="K1719" s="93"/>
      <c r="L1719" s="93"/>
      <c r="M1719" s="93"/>
      <c r="N1719" s="93"/>
      <c r="O1719" s="93"/>
    </row>
    <row r="1720" spans="1:15" x14ac:dyDescent="0.2">
      <c r="A1720" s="93"/>
      <c r="B1720" s="93"/>
      <c r="C1720" s="93"/>
      <c r="D1720" s="93"/>
      <c r="E1720" s="93"/>
      <c r="F1720" s="93"/>
      <c r="G1720" s="93"/>
      <c r="H1720" s="93"/>
      <c r="I1720" s="93"/>
      <c r="J1720" s="93"/>
      <c r="K1720" s="93"/>
      <c r="L1720" s="93"/>
      <c r="M1720" s="93"/>
      <c r="N1720" s="93"/>
      <c r="O1720" s="93"/>
    </row>
    <row r="1721" spans="1:15" x14ac:dyDescent="0.2">
      <c r="A1721" s="93"/>
      <c r="B1721" s="93"/>
      <c r="C1721" s="93"/>
      <c r="D1721" s="93"/>
      <c r="E1721" s="93"/>
      <c r="F1721" s="93"/>
      <c r="G1721" s="93"/>
      <c r="H1721" s="93"/>
      <c r="I1721" s="93"/>
      <c r="J1721" s="93"/>
      <c r="K1721" s="93"/>
      <c r="L1721" s="93"/>
      <c r="M1721" s="93"/>
      <c r="N1721" s="93"/>
      <c r="O1721" s="93"/>
    </row>
    <row r="1722" spans="1:15" x14ac:dyDescent="0.2">
      <c r="A1722" s="93"/>
      <c r="B1722" s="93"/>
      <c r="C1722" s="93"/>
      <c r="D1722" s="93"/>
      <c r="E1722" s="93"/>
      <c r="F1722" s="93"/>
      <c r="G1722" s="93"/>
      <c r="H1722" s="93"/>
      <c r="I1722" s="93"/>
      <c r="J1722" s="93"/>
      <c r="K1722" s="93"/>
      <c r="L1722" s="93"/>
      <c r="M1722" s="93"/>
      <c r="N1722" s="93"/>
      <c r="O1722" s="93"/>
    </row>
    <row r="1723" spans="1:15" x14ac:dyDescent="0.2">
      <c r="A1723" s="93"/>
      <c r="B1723" s="93"/>
      <c r="C1723" s="93"/>
      <c r="D1723" s="93"/>
      <c r="E1723" s="93"/>
      <c r="F1723" s="93"/>
      <c r="G1723" s="93"/>
      <c r="H1723" s="93"/>
      <c r="I1723" s="93"/>
      <c r="J1723" s="93"/>
      <c r="K1723" s="93"/>
      <c r="L1723" s="93"/>
      <c r="M1723" s="93"/>
      <c r="N1723" s="93"/>
      <c r="O1723" s="93"/>
    </row>
    <row r="1724" spans="1:15" x14ac:dyDescent="0.2">
      <c r="A1724" s="93"/>
      <c r="B1724" s="93"/>
      <c r="C1724" s="93"/>
      <c r="D1724" s="93"/>
      <c r="E1724" s="93"/>
      <c r="F1724" s="93"/>
      <c r="G1724" s="93"/>
      <c r="H1724" s="93"/>
      <c r="I1724" s="93"/>
      <c r="J1724" s="93"/>
      <c r="K1724" s="93"/>
      <c r="L1724" s="93"/>
      <c r="M1724" s="93"/>
      <c r="N1724" s="93"/>
      <c r="O1724" s="93"/>
    </row>
    <row r="1725" spans="1:15" x14ac:dyDescent="0.2">
      <c r="A1725" s="93"/>
      <c r="B1725" s="93"/>
      <c r="C1725" s="93"/>
      <c r="D1725" s="93"/>
      <c r="E1725" s="93"/>
      <c r="F1725" s="93"/>
      <c r="G1725" s="93"/>
      <c r="H1725" s="93"/>
      <c r="I1725" s="93"/>
      <c r="J1725" s="93"/>
      <c r="K1725" s="93"/>
      <c r="L1725" s="93"/>
      <c r="M1725" s="93"/>
      <c r="N1725" s="93"/>
      <c r="O1725" s="93"/>
    </row>
    <row r="1726" spans="1:15" x14ac:dyDescent="0.2">
      <c r="A1726" s="93"/>
      <c r="B1726" s="93"/>
      <c r="C1726" s="93"/>
      <c r="D1726" s="93"/>
      <c r="E1726" s="93"/>
      <c r="F1726" s="93"/>
      <c r="G1726" s="93"/>
      <c r="H1726" s="93"/>
      <c r="I1726" s="93"/>
      <c r="J1726" s="93"/>
      <c r="K1726" s="93"/>
      <c r="L1726" s="93"/>
      <c r="M1726" s="93"/>
      <c r="N1726" s="93"/>
      <c r="O1726" s="93"/>
    </row>
    <row r="1727" spans="1:15" x14ac:dyDescent="0.2">
      <c r="A1727" s="93"/>
      <c r="B1727" s="93"/>
      <c r="C1727" s="93"/>
      <c r="D1727" s="93"/>
      <c r="E1727" s="93"/>
      <c r="F1727" s="93"/>
      <c r="G1727" s="93"/>
      <c r="H1727" s="93"/>
      <c r="I1727" s="93"/>
      <c r="J1727" s="93"/>
      <c r="K1727" s="93"/>
      <c r="L1727" s="93"/>
      <c r="M1727" s="93"/>
      <c r="N1727" s="93"/>
      <c r="O1727" s="93"/>
    </row>
    <row r="1728" spans="1:15" x14ac:dyDescent="0.2">
      <c r="A1728" s="93"/>
      <c r="B1728" s="93"/>
      <c r="C1728" s="93"/>
      <c r="D1728" s="93"/>
      <c r="E1728" s="93"/>
      <c r="F1728" s="93"/>
      <c r="G1728" s="93"/>
      <c r="H1728" s="93"/>
      <c r="I1728" s="93"/>
      <c r="J1728" s="93"/>
      <c r="K1728" s="93"/>
      <c r="L1728" s="93"/>
      <c r="M1728" s="93"/>
      <c r="N1728" s="93"/>
      <c r="O1728" s="93"/>
    </row>
    <row r="1729" spans="1:15" x14ac:dyDescent="0.2">
      <c r="A1729" s="93"/>
      <c r="B1729" s="93"/>
      <c r="C1729" s="93"/>
      <c r="D1729" s="93"/>
      <c r="E1729" s="93"/>
      <c r="F1729" s="93"/>
      <c r="G1729" s="93"/>
      <c r="H1729" s="93"/>
      <c r="I1729" s="93"/>
      <c r="J1729" s="93"/>
      <c r="K1729" s="93"/>
      <c r="L1729" s="93"/>
      <c r="M1729" s="93"/>
      <c r="N1729" s="93"/>
      <c r="O1729" s="93"/>
    </row>
    <row r="1730" spans="1:15" x14ac:dyDescent="0.2">
      <c r="A1730" s="93"/>
      <c r="B1730" s="93"/>
      <c r="C1730" s="93"/>
      <c r="D1730" s="93"/>
      <c r="E1730" s="93"/>
      <c r="F1730" s="93"/>
      <c r="G1730" s="93"/>
      <c r="H1730" s="93"/>
      <c r="I1730" s="93"/>
      <c r="J1730" s="93"/>
      <c r="K1730" s="93"/>
      <c r="L1730" s="93"/>
      <c r="M1730" s="93"/>
      <c r="N1730" s="93"/>
      <c r="O1730" s="93"/>
    </row>
    <row r="1731" spans="1:15" x14ac:dyDescent="0.2">
      <c r="A1731" s="93"/>
      <c r="B1731" s="93"/>
      <c r="C1731" s="93"/>
      <c r="D1731" s="93"/>
      <c r="E1731" s="93"/>
      <c r="F1731" s="93"/>
      <c r="G1731" s="93"/>
      <c r="H1731" s="93"/>
      <c r="I1731" s="93"/>
      <c r="J1731" s="93"/>
      <c r="K1731" s="93"/>
      <c r="L1731" s="93"/>
      <c r="M1731" s="93"/>
      <c r="N1731" s="93"/>
      <c r="O1731" s="93"/>
    </row>
    <row r="1732" spans="1:15" x14ac:dyDescent="0.2">
      <c r="A1732" s="93"/>
      <c r="B1732" s="93"/>
      <c r="C1732" s="93"/>
      <c r="D1732" s="93"/>
      <c r="E1732" s="93"/>
      <c r="F1732" s="93"/>
      <c r="G1732" s="93"/>
      <c r="H1732" s="93"/>
      <c r="I1732" s="93"/>
      <c r="J1732" s="93"/>
      <c r="K1732" s="93"/>
      <c r="L1732" s="93"/>
      <c r="M1732" s="93"/>
      <c r="N1732" s="93"/>
      <c r="O1732" s="93"/>
    </row>
    <row r="1733" spans="1:15" x14ac:dyDescent="0.2">
      <c r="A1733" s="93"/>
      <c r="B1733" s="93"/>
      <c r="C1733" s="93"/>
      <c r="D1733" s="93"/>
      <c r="E1733" s="93"/>
      <c r="F1733" s="93"/>
      <c r="G1733" s="93"/>
      <c r="H1733" s="93"/>
      <c r="I1733" s="93"/>
      <c r="J1733" s="93"/>
      <c r="K1733" s="93"/>
      <c r="L1733" s="93"/>
      <c r="M1733" s="93"/>
      <c r="N1733" s="93"/>
      <c r="O1733" s="93"/>
    </row>
    <row r="1734" spans="1:15" x14ac:dyDescent="0.2">
      <c r="A1734" s="93"/>
      <c r="B1734" s="93"/>
      <c r="C1734" s="93"/>
      <c r="D1734" s="93"/>
      <c r="E1734" s="93"/>
      <c r="F1734" s="93"/>
      <c r="G1734" s="93"/>
      <c r="H1734" s="93"/>
      <c r="I1734" s="93"/>
      <c r="J1734" s="93"/>
      <c r="K1734" s="93"/>
      <c r="L1734" s="93"/>
      <c r="M1734" s="93"/>
      <c r="N1734" s="93"/>
      <c r="O1734" s="93"/>
    </row>
    <row r="1735" spans="1:15" x14ac:dyDescent="0.2">
      <c r="A1735" s="93"/>
      <c r="B1735" s="93"/>
      <c r="C1735" s="93"/>
      <c r="D1735" s="93"/>
      <c r="E1735" s="93"/>
      <c r="F1735" s="93"/>
      <c r="G1735" s="93"/>
      <c r="H1735" s="93"/>
      <c r="I1735" s="93"/>
      <c r="J1735" s="93"/>
      <c r="K1735" s="93"/>
      <c r="L1735" s="93"/>
      <c r="M1735" s="93"/>
      <c r="N1735" s="93"/>
      <c r="O1735" s="93"/>
    </row>
    <row r="1736" spans="1:15" x14ac:dyDescent="0.2">
      <c r="A1736" s="93"/>
      <c r="B1736" s="93"/>
      <c r="C1736" s="93"/>
      <c r="D1736" s="93"/>
      <c r="E1736" s="93"/>
      <c r="F1736" s="93"/>
      <c r="G1736" s="93"/>
      <c r="H1736" s="93"/>
      <c r="I1736" s="93"/>
      <c r="J1736" s="93"/>
      <c r="K1736" s="93"/>
      <c r="L1736" s="93"/>
      <c r="M1736" s="93"/>
      <c r="N1736" s="93"/>
      <c r="O1736" s="93"/>
    </row>
    <row r="1737" spans="1:15" x14ac:dyDescent="0.2">
      <c r="A1737" s="93"/>
      <c r="B1737" s="93"/>
      <c r="C1737" s="93"/>
      <c r="D1737" s="93"/>
      <c r="E1737" s="93"/>
      <c r="F1737" s="93"/>
      <c r="G1737" s="93"/>
      <c r="H1737" s="93"/>
      <c r="I1737" s="93"/>
      <c r="J1737" s="93"/>
      <c r="K1737" s="93"/>
      <c r="L1737" s="93"/>
      <c r="M1737" s="93"/>
      <c r="N1737" s="93"/>
      <c r="O1737" s="93"/>
    </row>
    <row r="1738" spans="1:15" x14ac:dyDescent="0.2">
      <c r="A1738" s="93"/>
      <c r="B1738" s="93"/>
      <c r="C1738" s="93"/>
      <c r="D1738" s="93"/>
      <c r="E1738" s="93"/>
      <c r="F1738" s="93"/>
      <c r="G1738" s="93"/>
      <c r="H1738" s="93"/>
      <c r="I1738" s="93"/>
      <c r="J1738" s="93"/>
      <c r="K1738" s="93"/>
      <c r="L1738" s="93"/>
      <c r="M1738" s="93"/>
      <c r="N1738" s="93"/>
      <c r="O1738" s="93"/>
    </row>
    <row r="1739" spans="1:15" x14ac:dyDescent="0.2">
      <c r="A1739" s="93"/>
      <c r="B1739" s="93"/>
      <c r="C1739" s="93"/>
      <c r="D1739" s="93"/>
      <c r="E1739" s="93"/>
      <c r="F1739" s="93"/>
      <c r="G1739" s="93"/>
      <c r="H1739" s="93"/>
      <c r="I1739" s="93"/>
      <c r="J1739" s="93"/>
      <c r="K1739" s="93"/>
      <c r="L1739" s="93"/>
      <c r="M1739" s="93"/>
      <c r="N1739" s="93"/>
      <c r="O1739" s="93"/>
    </row>
    <row r="1740" spans="1:15" x14ac:dyDescent="0.2">
      <c r="A1740" s="93"/>
      <c r="B1740" s="93"/>
      <c r="C1740" s="93"/>
      <c r="D1740" s="93"/>
      <c r="E1740" s="93"/>
      <c r="F1740" s="93"/>
      <c r="G1740" s="93"/>
      <c r="H1740" s="93"/>
      <c r="I1740" s="93"/>
      <c r="J1740" s="93"/>
      <c r="K1740" s="93"/>
      <c r="L1740" s="93"/>
      <c r="M1740" s="93"/>
      <c r="N1740" s="93"/>
      <c r="O1740" s="93"/>
    </row>
    <row r="1741" spans="1:15" x14ac:dyDescent="0.2">
      <c r="A1741" s="93"/>
      <c r="B1741" s="93"/>
      <c r="C1741" s="93"/>
      <c r="D1741" s="93"/>
      <c r="E1741" s="93"/>
      <c r="F1741" s="93"/>
      <c r="G1741" s="93"/>
      <c r="H1741" s="93"/>
      <c r="I1741" s="93"/>
      <c r="J1741" s="93"/>
      <c r="K1741" s="93"/>
      <c r="L1741" s="93"/>
      <c r="M1741" s="93"/>
      <c r="N1741" s="93"/>
      <c r="O1741" s="93"/>
    </row>
    <row r="1742" spans="1:15" x14ac:dyDescent="0.2">
      <c r="A1742" s="93"/>
      <c r="B1742" s="93"/>
      <c r="C1742" s="93"/>
      <c r="D1742" s="93"/>
      <c r="E1742" s="93"/>
      <c r="F1742" s="93"/>
      <c r="G1742" s="93"/>
      <c r="H1742" s="93"/>
      <c r="I1742" s="93"/>
      <c r="J1742" s="93"/>
      <c r="K1742" s="93"/>
      <c r="L1742" s="93"/>
      <c r="M1742" s="93"/>
      <c r="N1742" s="93"/>
      <c r="O1742" s="93"/>
    </row>
    <row r="1743" spans="1:15" x14ac:dyDescent="0.2">
      <c r="A1743" s="93"/>
      <c r="B1743" s="93"/>
      <c r="C1743" s="93"/>
      <c r="D1743" s="93"/>
      <c r="E1743" s="93"/>
      <c r="F1743" s="93"/>
      <c r="G1743" s="93"/>
      <c r="H1743" s="93"/>
      <c r="I1743" s="93"/>
      <c r="J1743" s="93"/>
      <c r="K1743" s="93"/>
      <c r="L1743" s="93"/>
      <c r="M1743" s="93"/>
      <c r="N1743" s="93"/>
      <c r="O1743" s="93"/>
    </row>
    <row r="1744" spans="1:15" x14ac:dyDescent="0.2">
      <c r="A1744" s="93"/>
      <c r="B1744" s="93"/>
      <c r="C1744" s="93"/>
      <c r="D1744" s="93"/>
      <c r="E1744" s="93"/>
      <c r="F1744" s="93"/>
      <c r="G1744" s="93"/>
      <c r="H1744" s="93"/>
      <c r="I1744" s="93"/>
      <c r="J1744" s="93"/>
      <c r="K1744" s="93"/>
      <c r="L1744" s="93"/>
      <c r="M1744" s="93"/>
      <c r="N1744" s="93"/>
      <c r="O1744" s="93"/>
    </row>
    <row r="1745" spans="1:15" x14ac:dyDescent="0.2">
      <c r="A1745" s="93"/>
      <c r="B1745" s="93"/>
      <c r="C1745" s="93"/>
      <c r="D1745" s="93"/>
      <c r="E1745" s="93"/>
      <c r="F1745" s="93"/>
      <c r="G1745" s="93"/>
      <c r="H1745" s="93"/>
      <c r="I1745" s="93"/>
      <c r="J1745" s="93"/>
      <c r="K1745" s="93"/>
      <c r="L1745" s="93"/>
      <c r="M1745" s="93"/>
      <c r="N1745" s="93"/>
      <c r="O1745" s="93"/>
    </row>
    <row r="1746" spans="1:15" x14ac:dyDescent="0.2">
      <c r="A1746" s="93"/>
      <c r="B1746" s="93"/>
      <c r="C1746" s="93"/>
      <c r="D1746" s="93"/>
      <c r="E1746" s="93"/>
      <c r="F1746" s="93"/>
      <c r="G1746" s="93"/>
      <c r="H1746" s="93"/>
      <c r="I1746" s="93"/>
      <c r="J1746" s="93"/>
      <c r="K1746" s="93"/>
      <c r="L1746" s="93"/>
      <c r="M1746" s="93"/>
      <c r="N1746" s="93"/>
      <c r="O1746" s="93"/>
    </row>
    <row r="1747" spans="1:15" x14ac:dyDescent="0.2">
      <c r="A1747" s="93"/>
      <c r="B1747" s="93"/>
      <c r="C1747" s="93"/>
      <c r="D1747" s="93"/>
      <c r="E1747" s="93"/>
      <c r="F1747" s="93"/>
      <c r="G1747" s="93"/>
      <c r="H1747" s="93"/>
      <c r="I1747" s="93"/>
      <c r="J1747" s="93"/>
      <c r="K1747" s="93"/>
      <c r="L1747" s="93"/>
      <c r="M1747" s="93"/>
      <c r="N1747" s="93"/>
      <c r="O1747" s="93"/>
    </row>
    <row r="1748" spans="1:15" x14ac:dyDescent="0.2">
      <c r="A1748" s="93"/>
      <c r="B1748" s="93"/>
      <c r="C1748" s="93"/>
      <c r="D1748" s="93"/>
      <c r="E1748" s="93"/>
      <c r="F1748" s="93"/>
      <c r="G1748" s="93"/>
      <c r="H1748" s="93"/>
      <c r="I1748" s="93"/>
      <c r="J1748" s="93"/>
      <c r="K1748" s="93"/>
      <c r="L1748" s="93"/>
      <c r="M1748" s="93"/>
      <c r="N1748" s="93"/>
      <c r="O1748" s="93"/>
    </row>
    <row r="1749" spans="1:15" x14ac:dyDescent="0.2">
      <c r="A1749" s="93"/>
      <c r="B1749" s="93"/>
      <c r="C1749" s="93"/>
      <c r="D1749" s="93"/>
      <c r="E1749" s="93"/>
      <c r="F1749" s="93"/>
      <c r="G1749" s="93"/>
      <c r="H1749" s="93"/>
      <c r="I1749" s="93"/>
      <c r="J1749" s="93"/>
      <c r="K1749" s="93"/>
      <c r="L1749" s="93"/>
      <c r="M1749" s="93"/>
      <c r="N1749" s="93"/>
      <c r="O1749" s="93"/>
    </row>
    <row r="1750" spans="1:15" x14ac:dyDescent="0.2">
      <c r="A1750" s="93"/>
      <c r="B1750" s="93"/>
      <c r="C1750" s="93"/>
      <c r="D1750" s="93"/>
      <c r="E1750" s="93"/>
      <c r="F1750" s="93"/>
      <c r="G1750" s="93"/>
      <c r="H1750" s="93"/>
      <c r="I1750" s="93"/>
      <c r="J1750" s="93"/>
      <c r="K1750" s="93"/>
      <c r="L1750" s="93"/>
      <c r="M1750" s="93"/>
      <c r="N1750" s="93"/>
      <c r="O1750" s="93"/>
    </row>
    <row r="1751" spans="1:15" x14ac:dyDescent="0.2">
      <c r="A1751" s="93"/>
      <c r="B1751" s="93"/>
      <c r="C1751" s="93"/>
      <c r="D1751" s="93"/>
      <c r="E1751" s="93"/>
      <c r="F1751" s="93"/>
      <c r="G1751" s="93"/>
      <c r="H1751" s="93"/>
      <c r="I1751" s="93"/>
      <c r="J1751" s="93"/>
      <c r="K1751" s="93"/>
      <c r="L1751" s="93"/>
      <c r="M1751" s="93"/>
      <c r="N1751" s="93"/>
      <c r="O1751" s="93"/>
    </row>
    <row r="1752" spans="1:15" x14ac:dyDescent="0.2">
      <c r="A1752" s="93"/>
      <c r="B1752" s="93"/>
      <c r="C1752" s="93"/>
      <c r="D1752" s="93"/>
      <c r="E1752" s="93"/>
      <c r="F1752" s="93"/>
      <c r="G1752" s="93"/>
      <c r="H1752" s="93"/>
      <c r="I1752" s="93"/>
      <c r="J1752" s="93"/>
      <c r="K1752" s="93"/>
      <c r="L1752" s="93"/>
      <c r="M1752" s="93"/>
      <c r="N1752" s="93"/>
      <c r="O1752" s="93"/>
    </row>
    <row r="1753" spans="1:15" x14ac:dyDescent="0.2">
      <c r="A1753" s="93"/>
      <c r="B1753" s="93"/>
      <c r="C1753" s="93"/>
      <c r="D1753" s="93"/>
      <c r="E1753" s="93"/>
      <c r="F1753" s="93"/>
      <c r="G1753" s="93"/>
      <c r="H1753" s="93"/>
      <c r="I1753" s="93"/>
      <c r="J1753" s="93"/>
      <c r="K1753" s="93"/>
      <c r="L1753" s="93"/>
      <c r="M1753" s="93"/>
      <c r="N1753" s="93"/>
      <c r="O1753" s="93"/>
    </row>
    <row r="1754" spans="1:15" x14ac:dyDescent="0.2">
      <c r="A1754" s="93"/>
      <c r="B1754" s="93"/>
      <c r="C1754" s="93"/>
      <c r="D1754" s="93"/>
      <c r="E1754" s="93"/>
      <c r="F1754" s="93"/>
      <c r="G1754" s="93"/>
      <c r="H1754" s="93"/>
      <c r="I1754" s="93"/>
      <c r="J1754" s="93"/>
      <c r="K1754" s="93"/>
      <c r="L1754" s="93"/>
      <c r="M1754" s="93"/>
      <c r="N1754" s="93"/>
      <c r="O1754" s="93"/>
    </row>
    <row r="1755" spans="1:15" x14ac:dyDescent="0.2">
      <c r="A1755" s="93"/>
      <c r="B1755" s="93"/>
      <c r="C1755" s="93"/>
      <c r="D1755" s="93"/>
      <c r="E1755" s="93"/>
      <c r="F1755" s="93"/>
      <c r="G1755" s="93"/>
      <c r="H1755" s="93"/>
      <c r="I1755" s="93"/>
      <c r="J1755" s="93"/>
      <c r="K1755" s="93"/>
      <c r="L1755" s="93"/>
      <c r="M1755" s="93"/>
      <c r="N1755" s="93"/>
      <c r="O1755" s="93"/>
    </row>
    <row r="1756" spans="1:15" x14ac:dyDescent="0.2">
      <c r="A1756" s="93"/>
      <c r="B1756" s="93"/>
      <c r="C1756" s="93"/>
      <c r="D1756" s="93"/>
      <c r="E1756" s="93"/>
      <c r="F1756" s="93"/>
      <c r="G1756" s="93"/>
      <c r="H1756" s="93"/>
      <c r="I1756" s="93"/>
      <c r="J1756" s="93"/>
      <c r="K1756" s="93"/>
      <c r="L1756" s="93"/>
      <c r="M1756" s="93"/>
      <c r="N1756" s="93"/>
      <c r="O1756" s="93"/>
    </row>
    <row r="1757" spans="1:15" x14ac:dyDescent="0.2">
      <c r="A1757" s="93"/>
      <c r="B1757" s="93"/>
      <c r="C1757" s="93"/>
      <c r="D1757" s="93"/>
      <c r="E1757" s="93"/>
      <c r="F1757" s="93"/>
      <c r="G1757" s="93"/>
      <c r="H1757" s="93"/>
      <c r="I1757" s="93"/>
      <c r="J1757" s="93"/>
      <c r="K1757" s="93"/>
      <c r="L1757" s="93"/>
      <c r="M1757" s="93"/>
      <c r="N1757" s="93"/>
      <c r="O1757" s="93"/>
    </row>
    <row r="1758" spans="1:15" x14ac:dyDescent="0.2">
      <c r="A1758" s="93"/>
      <c r="B1758" s="93"/>
      <c r="C1758" s="93"/>
      <c r="D1758" s="93"/>
      <c r="E1758" s="93"/>
      <c r="F1758" s="93"/>
      <c r="G1758" s="93"/>
      <c r="H1758" s="93"/>
      <c r="I1758" s="93"/>
      <c r="J1758" s="93"/>
      <c r="K1758" s="93"/>
      <c r="L1758" s="93"/>
      <c r="M1758" s="93"/>
      <c r="N1758" s="93"/>
      <c r="O1758" s="93"/>
    </row>
    <row r="1759" spans="1:15" x14ac:dyDescent="0.2">
      <c r="A1759" s="93"/>
      <c r="B1759" s="93"/>
      <c r="C1759" s="93"/>
      <c r="D1759" s="93"/>
      <c r="E1759" s="93"/>
      <c r="F1759" s="93"/>
      <c r="G1759" s="93"/>
      <c r="H1759" s="93"/>
      <c r="I1759" s="93"/>
      <c r="J1759" s="93"/>
      <c r="K1759" s="93"/>
      <c r="L1759" s="93"/>
      <c r="M1759" s="93"/>
      <c r="N1759" s="93"/>
      <c r="O1759" s="93"/>
    </row>
    <row r="1760" spans="1:15" x14ac:dyDescent="0.2">
      <c r="A1760" s="93"/>
      <c r="B1760" s="93"/>
      <c r="C1760" s="93"/>
      <c r="D1760" s="93"/>
      <c r="E1760" s="93"/>
      <c r="F1760" s="93"/>
      <c r="G1760" s="93"/>
      <c r="H1760" s="93"/>
      <c r="I1760" s="93"/>
      <c r="J1760" s="93"/>
      <c r="K1760" s="93"/>
      <c r="L1760" s="93"/>
      <c r="M1760" s="93"/>
      <c r="N1760" s="93"/>
      <c r="O1760" s="93"/>
    </row>
    <row r="1761" spans="1:15" x14ac:dyDescent="0.2">
      <c r="A1761" s="93"/>
      <c r="B1761" s="93"/>
      <c r="C1761" s="93"/>
      <c r="D1761" s="93"/>
      <c r="E1761" s="93"/>
      <c r="F1761" s="93"/>
      <c r="G1761" s="93"/>
      <c r="H1761" s="93"/>
      <c r="I1761" s="93"/>
      <c r="J1761" s="93"/>
      <c r="K1761" s="93"/>
      <c r="L1761" s="93"/>
      <c r="M1761" s="93"/>
      <c r="N1761" s="93"/>
      <c r="O1761" s="93"/>
    </row>
    <row r="1762" spans="1:15" x14ac:dyDescent="0.2">
      <c r="A1762" s="93"/>
      <c r="B1762" s="93"/>
      <c r="C1762" s="93"/>
      <c r="D1762" s="93"/>
      <c r="E1762" s="93"/>
      <c r="F1762" s="93"/>
      <c r="G1762" s="93"/>
      <c r="H1762" s="93"/>
      <c r="I1762" s="93"/>
      <c r="J1762" s="93"/>
      <c r="K1762" s="93"/>
      <c r="L1762" s="93"/>
      <c r="M1762" s="93"/>
      <c r="N1762" s="93"/>
      <c r="O1762" s="93"/>
    </row>
    <row r="1763" spans="1:15" x14ac:dyDescent="0.2">
      <c r="A1763" s="93"/>
      <c r="B1763" s="93"/>
      <c r="C1763" s="93"/>
      <c r="D1763" s="93"/>
      <c r="E1763" s="93"/>
      <c r="F1763" s="93"/>
      <c r="G1763" s="93"/>
      <c r="H1763" s="93"/>
      <c r="I1763" s="93"/>
      <c r="J1763" s="93"/>
      <c r="K1763" s="93"/>
      <c r="L1763" s="93"/>
      <c r="M1763" s="93"/>
      <c r="N1763" s="93"/>
      <c r="O1763" s="93"/>
    </row>
    <row r="1764" spans="1:15" x14ac:dyDescent="0.2">
      <c r="A1764" s="93"/>
      <c r="B1764" s="93"/>
      <c r="C1764" s="93"/>
      <c r="D1764" s="93"/>
      <c r="E1764" s="93"/>
      <c r="F1764" s="93"/>
      <c r="G1764" s="93"/>
      <c r="H1764" s="93"/>
      <c r="I1764" s="93"/>
      <c r="J1764" s="93"/>
      <c r="K1764" s="93"/>
      <c r="L1764" s="93"/>
      <c r="M1764" s="93"/>
      <c r="N1764" s="93"/>
      <c r="O1764" s="93"/>
    </row>
    <row r="1765" spans="1:15" x14ac:dyDescent="0.2">
      <c r="A1765" s="93"/>
      <c r="B1765" s="93"/>
      <c r="C1765" s="93"/>
      <c r="D1765" s="93"/>
      <c r="E1765" s="93"/>
      <c r="F1765" s="93"/>
      <c r="G1765" s="93"/>
      <c r="H1765" s="93"/>
      <c r="I1765" s="93"/>
      <c r="J1765" s="93"/>
      <c r="K1765" s="93"/>
      <c r="L1765" s="93"/>
      <c r="M1765" s="93"/>
      <c r="N1765" s="93"/>
      <c r="O1765" s="93"/>
    </row>
    <row r="1766" spans="1:15" x14ac:dyDescent="0.2">
      <c r="A1766" s="93"/>
      <c r="B1766" s="93"/>
      <c r="C1766" s="93"/>
      <c r="D1766" s="93"/>
      <c r="E1766" s="93"/>
      <c r="F1766" s="93"/>
      <c r="G1766" s="93"/>
      <c r="H1766" s="93"/>
      <c r="I1766" s="93"/>
      <c r="J1766" s="93"/>
      <c r="K1766" s="93"/>
      <c r="L1766" s="93"/>
      <c r="M1766" s="93"/>
      <c r="N1766" s="93"/>
      <c r="O1766" s="93"/>
    </row>
    <row r="1767" spans="1:15" x14ac:dyDescent="0.2">
      <c r="A1767" s="93"/>
      <c r="B1767" s="93"/>
      <c r="C1767" s="93"/>
      <c r="D1767" s="93"/>
      <c r="E1767" s="93"/>
      <c r="F1767" s="93"/>
      <c r="G1767" s="93"/>
      <c r="H1767" s="93"/>
      <c r="I1767" s="93"/>
      <c r="J1767" s="93"/>
      <c r="K1767" s="93"/>
      <c r="L1767" s="93"/>
      <c r="M1767" s="93"/>
      <c r="N1767" s="93"/>
      <c r="O1767" s="93"/>
    </row>
    <row r="1768" spans="1:15" x14ac:dyDescent="0.2">
      <c r="A1768" s="93"/>
      <c r="B1768" s="93"/>
      <c r="C1768" s="93"/>
      <c r="D1768" s="93"/>
      <c r="E1768" s="93"/>
      <c r="F1768" s="93"/>
      <c r="G1768" s="93"/>
      <c r="H1768" s="93"/>
      <c r="I1768" s="93"/>
      <c r="J1768" s="93"/>
      <c r="K1768" s="93"/>
      <c r="L1768" s="93"/>
      <c r="M1768" s="93"/>
      <c r="N1768" s="93"/>
      <c r="O1768" s="93"/>
    </row>
    <row r="1769" spans="1:15" x14ac:dyDescent="0.2">
      <c r="A1769" s="93"/>
      <c r="B1769" s="93"/>
      <c r="C1769" s="93"/>
      <c r="D1769" s="93"/>
      <c r="E1769" s="93"/>
      <c r="F1769" s="93"/>
      <c r="G1769" s="93"/>
      <c r="H1769" s="93"/>
      <c r="I1769" s="93"/>
      <c r="J1769" s="93"/>
      <c r="K1769" s="93"/>
      <c r="L1769" s="93"/>
      <c r="M1769" s="93"/>
      <c r="N1769" s="93"/>
      <c r="O1769" s="93"/>
    </row>
    <row r="1770" spans="1:15" x14ac:dyDescent="0.2">
      <c r="A1770" s="93"/>
      <c r="B1770" s="93"/>
      <c r="C1770" s="93"/>
      <c r="D1770" s="93"/>
      <c r="E1770" s="93"/>
      <c r="F1770" s="93"/>
      <c r="G1770" s="93"/>
      <c r="H1770" s="93"/>
      <c r="I1770" s="93"/>
      <c r="J1770" s="93"/>
      <c r="K1770" s="93"/>
      <c r="L1770" s="93"/>
      <c r="M1770" s="93"/>
      <c r="N1770" s="93"/>
      <c r="O1770" s="93"/>
    </row>
    <row r="1771" spans="1:15" x14ac:dyDescent="0.2">
      <c r="A1771" s="93"/>
      <c r="B1771" s="93"/>
      <c r="C1771" s="93"/>
      <c r="D1771" s="93"/>
      <c r="E1771" s="93"/>
      <c r="F1771" s="93"/>
      <c r="G1771" s="93"/>
      <c r="H1771" s="93"/>
      <c r="I1771" s="93"/>
      <c r="J1771" s="93"/>
      <c r="K1771" s="93"/>
      <c r="L1771" s="93"/>
      <c r="M1771" s="93"/>
      <c r="N1771" s="93"/>
      <c r="O1771" s="93"/>
    </row>
    <row r="1772" spans="1:15" x14ac:dyDescent="0.2">
      <c r="A1772" s="93"/>
      <c r="B1772" s="93"/>
      <c r="C1772" s="93"/>
      <c r="D1772" s="93"/>
      <c r="E1772" s="93"/>
      <c r="F1772" s="93"/>
      <c r="G1772" s="93"/>
      <c r="H1772" s="93"/>
      <c r="I1772" s="93"/>
      <c r="J1772" s="93"/>
      <c r="K1772" s="93"/>
      <c r="L1772" s="93"/>
      <c r="M1772" s="93"/>
      <c r="N1772" s="93"/>
      <c r="O1772" s="93"/>
    </row>
    <row r="1773" spans="1:15" x14ac:dyDescent="0.2">
      <c r="A1773" s="93"/>
      <c r="B1773" s="93"/>
      <c r="C1773" s="93"/>
      <c r="D1773" s="93"/>
      <c r="E1773" s="93"/>
      <c r="F1773" s="93"/>
      <c r="G1773" s="93"/>
      <c r="H1773" s="93"/>
      <c r="I1773" s="93"/>
      <c r="J1773" s="93"/>
      <c r="K1773" s="93"/>
      <c r="L1773" s="93"/>
      <c r="M1773" s="93"/>
      <c r="N1773" s="93"/>
      <c r="O1773" s="93"/>
    </row>
    <row r="1774" spans="1:15" x14ac:dyDescent="0.2">
      <c r="A1774" s="93"/>
      <c r="B1774" s="93"/>
      <c r="C1774" s="93"/>
      <c r="D1774" s="93"/>
      <c r="E1774" s="93"/>
      <c r="F1774" s="93"/>
      <c r="G1774" s="93"/>
      <c r="H1774" s="93"/>
      <c r="I1774" s="93"/>
      <c r="J1774" s="93"/>
      <c r="K1774" s="93"/>
      <c r="L1774" s="93"/>
      <c r="M1774" s="93"/>
      <c r="N1774" s="93"/>
      <c r="O1774" s="93"/>
    </row>
    <row r="1775" spans="1:15" x14ac:dyDescent="0.2">
      <c r="A1775" s="93"/>
      <c r="B1775" s="93" t="s">
        <v>209</v>
      </c>
      <c r="C1775" s="93"/>
      <c r="D1775" s="93"/>
      <c r="E1775" s="93"/>
      <c r="F1775" s="93"/>
      <c r="G1775" s="93"/>
      <c r="H1775" s="93"/>
      <c r="I1775" s="93"/>
      <c r="J1775" s="93"/>
      <c r="K1775" s="93"/>
      <c r="L1775" s="93"/>
      <c r="M1775" s="93"/>
      <c r="N1775" s="93"/>
      <c r="O1775" s="93"/>
    </row>
    <row r="1776" spans="1:15" x14ac:dyDescent="0.2">
      <c r="A1776" s="93"/>
      <c r="B1776" s="93"/>
      <c r="C1776" s="93"/>
      <c r="D1776" s="93"/>
      <c r="E1776" s="93"/>
      <c r="F1776" s="93"/>
      <c r="G1776" s="93"/>
      <c r="H1776" s="93"/>
      <c r="I1776" s="93"/>
      <c r="J1776" s="93"/>
      <c r="K1776" s="93"/>
      <c r="L1776" s="93"/>
      <c r="M1776" s="93"/>
      <c r="N1776" s="93"/>
      <c r="O1776" s="93"/>
    </row>
    <row r="1777" spans="1:15" x14ac:dyDescent="0.2">
      <c r="A1777" s="9"/>
      <c r="B1777" s="9"/>
      <c r="C1777" s="9"/>
      <c r="D1777" s="9"/>
      <c r="E1777" s="9"/>
      <c r="F1777" s="9"/>
      <c r="G1777" s="9"/>
      <c r="H1777" s="9"/>
      <c r="I1777" s="9"/>
      <c r="J1777" s="9"/>
      <c r="K1777" s="9"/>
      <c r="L1777" s="9"/>
      <c r="M1777" s="9"/>
      <c r="N1777" s="9"/>
      <c r="O1777" s="9"/>
    </row>
    <row r="1778" spans="1:15" x14ac:dyDescent="0.2">
      <c r="A1778" s="9"/>
      <c r="B1778" s="85" t="s">
        <v>210</v>
      </c>
      <c r="C1778" s="9"/>
      <c r="D1778" s="9"/>
      <c r="E1778" s="9"/>
      <c r="F1778" s="9"/>
      <c r="G1778" s="9"/>
      <c r="H1778" s="9"/>
      <c r="I1778" s="9"/>
      <c r="J1778" s="9"/>
      <c r="K1778" s="9"/>
      <c r="L1778" s="9"/>
      <c r="M1778" s="9"/>
      <c r="N1778" s="9"/>
      <c r="O1778" s="9"/>
    </row>
    <row r="1779" spans="1:15" x14ac:dyDescent="0.2">
      <c r="A1779" s="9"/>
      <c r="B1779" s="9"/>
      <c r="C1779" s="9"/>
      <c r="D1779" s="9"/>
      <c r="E1779" s="9"/>
      <c r="F1779" s="9"/>
      <c r="G1779" s="9"/>
      <c r="H1779" s="9"/>
      <c r="I1779" s="9"/>
      <c r="J1779" s="9"/>
      <c r="K1779" s="9"/>
      <c r="L1779" s="9"/>
      <c r="M1779" s="9"/>
      <c r="N1779" s="9"/>
      <c r="O1779" s="9"/>
    </row>
    <row r="1780" spans="1:15" x14ac:dyDescent="0.2">
      <c r="A1780" s="9"/>
      <c r="B1780" s="9" t="s">
        <v>211</v>
      </c>
      <c r="C1780" s="9"/>
      <c r="D1780" s="9"/>
      <c r="E1780" s="9"/>
      <c r="F1780" s="9"/>
      <c r="G1780" s="9"/>
      <c r="H1780" s="9"/>
      <c r="I1780" s="9"/>
      <c r="J1780" s="9"/>
      <c r="K1780" s="9"/>
      <c r="L1780" s="9"/>
      <c r="M1780" s="9"/>
      <c r="N1780" s="9"/>
      <c r="O1780" s="9"/>
    </row>
    <row r="1781" spans="1:15" x14ac:dyDescent="0.2">
      <c r="A1781" s="9"/>
      <c r="B1781" s="9" t="s">
        <v>212</v>
      </c>
      <c r="C1781" s="9"/>
      <c r="D1781" s="9"/>
      <c r="E1781" s="9"/>
      <c r="F1781" s="9"/>
      <c r="G1781" s="9"/>
      <c r="H1781" s="9"/>
      <c r="I1781" s="9"/>
      <c r="J1781" s="9"/>
      <c r="K1781" s="9"/>
      <c r="L1781" s="9"/>
      <c r="M1781" s="9"/>
      <c r="N1781" s="9"/>
      <c r="O1781" s="9"/>
    </row>
    <row r="1782" spans="1:15" x14ac:dyDescent="0.2">
      <c r="A1782" s="9"/>
      <c r="B1782" s="9" t="s">
        <v>213</v>
      </c>
      <c r="C1782" s="9"/>
      <c r="D1782" s="9"/>
      <c r="E1782" s="9"/>
      <c r="F1782" s="9"/>
      <c r="G1782" s="9"/>
      <c r="H1782" s="9"/>
      <c r="I1782" s="9"/>
      <c r="J1782" s="9"/>
      <c r="K1782" s="9"/>
      <c r="L1782" s="9"/>
      <c r="M1782" s="9"/>
      <c r="N1782" s="9"/>
      <c r="O1782" s="9"/>
    </row>
    <row r="1783" spans="1:15" x14ac:dyDescent="0.2">
      <c r="A1783" s="9"/>
      <c r="B1783" s="9"/>
      <c r="C1783" s="9"/>
      <c r="D1783" s="9"/>
      <c r="E1783" s="9"/>
      <c r="F1783" s="9"/>
      <c r="G1783" s="9"/>
      <c r="H1783" s="9"/>
      <c r="I1783" s="9"/>
      <c r="J1783" s="9"/>
      <c r="K1783" s="9"/>
      <c r="L1783" s="9"/>
      <c r="M1783" s="9"/>
      <c r="N1783" s="9"/>
      <c r="O1783" s="9"/>
    </row>
    <row r="1784" spans="1:15" x14ac:dyDescent="0.2">
      <c r="A1784" s="9"/>
      <c r="B1784" s="9"/>
      <c r="C1784" s="9"/>
      <c r="D1784" s="9"/>
      <c r="E1784" s="9"/>
      <c r="F1784" s="9"/>
      <c r="G1784" s="9"/>
      <c r="H1784" s="9"/>
      <c r="I1784" s="9"/>
      <c r="J1784" s="9"/>
      <c r="K1784" s="9"/>
      <c r="L1784" s="9"/>
      <c r="M1784" s="9"/>
      <c r="N1784" s="9"/>
      <c r="O1784" s="9"/>
    </row>
    <row r="1785" spans="1:15" x14ac:dyDescent="0.2">
      <c r="A1785" s="9"/>
      <c r="B1785" s="9"/>
      <c r="C1785" s="9"/>
      <c r="D1785" s="9"/>
      <c r="E1785" s="9"/>
      <c r="F1785" s="9"/>
      <c r="G1785" s="9"/>
      <c r="H1785" s="9"/>
      <c r="I1785" s="9"/>
      <c r="J1785" s="9"/>
      <c r="K1785" s="9"/>
      <c r="L1785" s="9"/>
      <c r="M1785" s="9"/>
      <c r="N1785" s="9"/>
      <c r="O1785" s="9"/>
    </row>
    <row r="1786" spans="1:15" x14ac:dyDescent="0.2">
      <c r="A1786" s="9"/>
      <c r="B1786" s="9"/>
      <c r="C1786" s="9"/>
      <c r="D1786" s="9"/>
      <c r="E1786" s="9"/>
      <c r="F1786" s="9"/>
      <c r="G1786" s="9"/>
      <c r="H1786" s="9"/>
      <c r="I1786" s="9"/>
      <c r="J1786" s="9"/>
      <c r="K1786" s="9"/>
      <c r="L1786" s="9"/>
      <c r="M1786" s="9"/>
      <c r="N1786" s="9"/>
      <c r="O1786" s="9"/>
    </row>
    <row r="1787" spans="1:15" x14ac:dyDescent="0.2">
      <c r="A1787" s="9"/>
      <c r="B1787" s="9"/>
      <c r="C1787" s="9"/>
      <c r="D1787" s="9"/>
      <c r="E1787" s="9"/>
      <c r="F1787" s="9"/>
      <c r="G1787" s="9"/>
      <c r="H1787" s="9"/>
      <c r="I1787" s="9"/>
      <c r="J1787" s="9"/>
      <c r="K1787" s="9"/>
      <c r="L1787" s="9"/>
      <c r="M1787" s="9"/>
      <c r="N1787" s="9"/>
      <c r="O1787" s="9"/>
    </row>
    <row r="1788" spans="1:15" x14ac:dyDescent="0.2">
      <c r="A1788" s="9"/>
      <c r="B1788" s="9"/>
      <c r="C1788" s="9"/>
      <c r="D1788" s="9"/>
      <c r="E1788" s="9"/>
      <c r="F1788" s="9"/>
      <c r="G1788" s="9"/>
      <c r="H1788" s="9"/>
      <c r="I1788" s="9"/>
      <c r="J1788" s="9"/>
      <c r="K1788" s="9"/>
      <c r="L1788" s="9"/>
      <c r="M1788" s="9"/>
      <c r="N1788" s="9"/>
      <c r="O1788" s="9"/>
    </row>
    <row r="1789" spans="1:15" x14ac:dyDescent="0.2">
      <c r="A1789" s="9"/>
      <c r="B1789" s="9"/>
      <c r="C1789" s="9"/>
      <c r="D1789" s="9"/>
      <c r="E1789" s="9"/>
      <c r="F1789" s="9"/>
      <c r="G1789" s="9"/>
      <c r="H1789" s="9"/>
      <c r="I1789" s="9"/>
      <c r="J1789" s="9"/>
      <c r="K1789" s="9"/>
      <c r="L1789" s="9"/>
      <c r="M1789" s="9"/>
      <c r="N1789" s="9"/>
      <c r="O1789" s="9"/>
    </row>
    <row r="1790" spans="1:15" x14ac:dyDescent="0.2">
      <c r="A1790" s="9"/>
      <c r="B1790" s="9"/>
      <c r="C1790" s="9"/>
      <c r="D1790" s="9"/>
      <c r="E1790" s="9"/>
      <c r="F1790" s="9"/>
      <c r="G1790" s="9"/>
      <c r="H1790" s="9"/>
      <c r="I1790" s="9"/>
      <c r="J1790" s="9"/>
      <c r="K1790" s="9"/>
      <c r="L1790" s="9"/>
      <c r="M1790" s="9"/>
      <c r="N1790" s="9"/>
      <c r="O1790" s="9"/>
    </row>
    <row r="1791" spans="1:15" x14ac:dyDescent="0.2">
      <c r="A1791" s="9"/>
      <c r="B1791" s="9"/>
      <c r="C1791" s="9"/>
      <c r="D1791" s="9"/>
      <c r="E1791" s="9"/>
      <c r="F1791" s="9"/>
      <c r="G1791" s="9"/>
      <c r="H1791" s="9"/>
      <c r="I1791" s="9"/>
      <c r="J1791" s="9"/>
      <c r="K1791" s="9"/>
      <c r="L1791" s="9"/>
      <c r="M1791" s="9"/>
      <c r="N1791" s="9"/>
      <c r="O1791" s="9"/>
    </row>
    <row r="1792" spans="1:15" x14ac:dyDescent="0.2">
      <c r="A1792" s="9"/>
      <c r="B1792" s="9"/>
      <c r="C1792" s="9"/>
      <c r="D1792" s="9"/>
      <c r="E1792" s="9"/>
      <c r="F1792" s="9"/>
      <c r="G1792" s="9"/>
      <c r="H1792" s="9"/>
      <c r="I1792" s="9"/>
      <c r="J1792" s="9"/>
      <c r="K1792" s="9"/>
      <c r="L1792" s="9"/>
      <c r="M1792" s="9"/>
      <c r="N1792" s="9"/>
      <c r="O1792" s="9"/>
    </row>
    <row r="1793" spans="1:15" x14ac:dyDescent="0.2">
      <c r="A1793" s="9"/>
      <c r="B1793" s="9"/>
      <c r="C1793" s="9"/>
      <c r="D1793" s="9"/>
      <c r="E1793" s="9"/>
      <c r="F1793" s="9"/>
      <c r="G1793" s="9"/>
      <c r="H1793" s="9"/>
      <c r="I1793" s="9"/>
      <c r="J1793" s="9"/>
      <c r="K1793" s="9"/>
      <c r="L1793" s="9"/>
      <c r="M1793" s="9"/>
      <c r="N1793" s="9"/>
      <c r="O1793" s="9"/>
    </row>
    <row r="1794" spans="1:15" x14ac:dyDescent="0.2">
      <c r="A1794" s="9"/>
      <c r="B1794" s="9"/>
      <c r="C1794" s="9"/>
      <c r="D1794" s="9"/>
      <c r="E1794" s="9"/>
      <c r="F1794" s="9"/>
      <c r="G1794" s="9"/>
      <c r="H1794" s="9"/>
      <c r="I1794" s="9"/>
      <c r="J1794" s="9"/>
      <c r="K1794" s="9"/>
      <c r="L1794" s="9"/>
      <c r="M1794" s="9"/>
      <c r="N1794" s="9"/>
      <c r="O1794" s="9"/>
    </row>
    <row r="1795" spans="1:15" x14ac:dyDescent="0.2">
      <c r="A1795" s="9"/>
      <c r="B1795" s="9"/>
      <c r="C1795" s="9"/>
      <c r="D1795" s="9"/>
      <c r="E1795" s="9"/>
      <c r="F1795" s="9"/>
      <c r="G1795" s="9"/>
      <c r="H1795" s="9"/>
      <c r="I1795" s="9"/>
      <c r="J1795" s="9"/>
      <c r="K1795" s="9"/>
      <c r="L1795" s="9"/>
      <c r="M1795" s="9"/>
      <c r="N1795" s="9"/>
      <c r="O1795" s="9"/>
    </row>
    <row r="1796" spans="1:15" x14ac:dyDescent="0.2">
      <c r="A1796" s="9"/>
      <c r="B1796" s="9"/>
      <c r="C1796" s="9"/>
      <c r="D1796" s="9"/>
      <c r="E1796" s="9"/>
      <c r="F1796" s="9"/>
      <c r="G1796" s="9"/>
      <c r="H1796" s="9"/>
      <c r="I1796" s="9"/>
      <c r="J1796" s="9"/>
      <c r="K1796" s="9"/>
      <c r="L1796" s="9"/>
      <c r="M1796" s="9"/>
      <c r="N1796" s="9"/>
      <c r="O1796" s="9"/>
    </row>
    <row r="1797" spans="1:15" x14ac:dyDescent="0.2">
      <c r="A1797" s="9"/>
      <c r="B1797" s="9"/>
      <c r="C1797" s="9"/>
      <c r="D1797" s="9"/>
      <c r="E1797" s="9"/>
      <c r="F1797" s="9"/>
      <c r="G1797" s="9"/>
      <c r="H1797" s="9"/>
      <c r="I1797" s="9"/>
      <c r="J1797" s="9"/>
      <c r="K1797" s="9"/>
      <c r="L1797" s="9"/>
      <c r="M1797" s="9"/>
      <c r="N1797" s="9"/>
      <c r="O1797" s="9"/>
    </row>
    <row r="1798" spans="1:15" x14ac:dyDescent="0.2">
      <c r="A1798" s="9"/>
      <c r="B1798" s="9"/>
      <c r="C1798" s="9"/>
      <c r="D1798" s="9"/>
      <c r="E1798" s="9"/>
      <c r="F1798" s="9"/>
      <c r="G1798" s="9"/>
      <c r="H1798" s="9"/>
      <c r="I1798" s="9"/>
      <c r="J1798" s="9"/>
      <c r="K1798" s="9"/>
      <c r="L1798" s="9"/>
      <c r="M1798" s="9"/>
      <c r="N1798" s="9"/>
      <c r="O1798" s="9"/>
    </row>
    <row r="1799" spans="1:15" x14ac:dyDescent="0.2">
      <c r="A1799" s="9"/>
      <c r="B1799" s="9"/>
      <c r="C1799" s="9"/>
      <c r="D1799" s="9"/>
      <c r="E1799" s="9"/>
      <c r="F1799" s="9"/>
      <c r="G1799" s="9"/>
      <c r="H1799" s="9"/>
      <c r="I1799" s="9"/>
      <c r="J1799" s="9"/>
      <c r="K1799" s="9"/>
      <c r="L1799" s="9"/>
      <c r="M1799" s="9"/>
      <c r="N1799" s="9"/>
      <c r="O1799" s="9"/>
    </row>
    <row r="1800" spans="1:15" x14ac:dyDescent="0.2">
      <c r="A1800" s="9"/>
      <c r="B1800" s="9"/>
      <c r="C1800" s="9"/>
      <c r="D1800" s="9"/>
      <c r="E1800" s="9"/>
      <c r="F1800" s="9"/>
      <c r="G1800" s="9"/>
      <c r="H1800" s="9"/>
      <c r="I1800" s="9"/>
      <c r="J1800" s="9"/>
      <c r="K1800" s="9"/>
      <c r="L1800" s="9"/>
      <c r="M1800" s="9"/>
      <c r="N1800" s="9"/>
      <c r="O1800" s="9"/>
    </row>
    <row r="1801" spans="1:15" x14ac:dyDescent="0.2">
      <c r="A1801" s="9"/>
      <c r="B1801" s="9"/>
      <c r="C1801" s="9"/>
      <c r="D1801" s="9"/>
      <c r="E1801" s="9"/>
      <c r="F1801" s="9"/>
      <c r="G1801" s="9"/>
      <c r="H1801" s="9"/>
      <c r="I1801" s="9"/>
      <c r="J1801" s="9"/>
      <c r="K1801" s="9"/>
      <c r="L1801" s="9"/>
      <c r="M1801" s="9"/>
      <c r="N1801" s="9"/>
      <c r="O1801" s="9"/>
    </row>
    <row r="1802" spans="1:15" x14ac:dyDescent="0.2">
      <c r="A1802" s="9"/>
      <c r="B1802" s="9"/>
      <c r="C1802" s="9"/>
      <c r="D1802" s="9"/>
      <c r="E1802" s="9"/>
      <c r="F1802" s="9"/>
      <c r="G1802" s="9"/>
      <c r="H1802" s="9"/>
      <c r="I1802" s="9"/>
      <c r="J1802" s="9"/>
      <c r="K1802" s="9"/>
      <c r="L1802" s="9"/>
      <c r="M1802" s="9"/>
      <c r="N1802" s="9"/>
      <c r="O1802" s="9"/>
    </row>
    <row r="1803" spans="1:15" x14ac:dyDescent="0.2">
      <c r="A1803" s="9"/>
      <c r="B1803" s="9"/>
      <c r="C1803" s="9"/>
      <c r="D1803" s="9"/>
      <c r="E1803" s="9"/>
      <c r="F1803" s="9"/>
      <c r="G1803" s="9"/>
      <c r="H1803" s="9"/>
      <c r="I1803" s="9"/>
      <c r="J1803" s="9"/>
      <c r="K1803" s="9"/>
      <c r="L1803" s="9"/>
      <c r="M1803" s="9"/>
      <c r="N1803" s="9"/>
      <c r="O1803" s="9"/>
    </row>
    <row r="1804" spans="1:15" x14ac:dyDescent="0.2">
      <c r="A1804" s="9"/>
      <c r="B1804" s="9"/>
      <c r="C1804" s="9"/>
      <c r="D1804" s="9"/>
      <c r="E1804" s="9"/>
      <c r="F1804" s="9"/>
      <c r="G1804" s="9"/>
      <c r="H1804" s="9"/>
      <c r="I1804" s="9"/>
      <c r="J1804" s="9"/>
      <c r="K1804" s="9"/>
      <c r="L1804" s="9"/>
      <c r="M1804" s="9"/>
      <c r="N1804" s="9"/>
      <c r="O1804" s="9"/>
    </row>
    <row r="1805" spans="1:15" x14ac:dyDescent="0.2">
      <c r="A1805" s="9"/>
      <c r="B1805" s="9"/>
      <c r="C1805" s="9"/>
      <c r="D1805" s="9"/>
      <c r="E1805" s="9"/>
      <c r="F1805" s="9"/>
      <c r="G1805" s="9"/>
      <c r="H1805" s="9"/>
      <c r="I1805" s="9"/>
      <c r="J1805" s="9"/>
      <c r="K1805" s="9"/>
      <c r="L1805" s="9"/>
      <c r="M1805" s="9"/>
      <c r="N1805" s="9"/>
      <c r="O1805" s="9"/>
    </row>
    <row r="1806" spans="1:15" x14ac:dyDescent="0.2">
      <c r="A1806" s="9"/>
      <c r="B1806" s="9"/>
      <c r="C1806" s="9"/>
      <c r="D1806" s="9"/>
      <c r="E1806" s="9"/>
      <c r="F1806" s="9"/>
      <c r="G1806" s="9"/>
      <c r="H1806" s="9"/>
      <c r="I1806" s="9"/>
      <c r="J1806" s="9"/>
      <c r="K1806" s="9"/>
      <c r="L1806" s="9"/>
      <c r="M1806" s="9"/>
      <c r="N1806" s="9"/>
      <c r="O1806" s="9"/>
    </row>
    <row r="1807" spans="1:15" x14ac:dyDescent="0.2">
      <c r="A1807" s="9"/>
      <c r="B1807" s="9"/>
      <c r="C1807" s="9"/>
      <c r="D1807" s="9"/>
      <c r="E1807" s="9"/>
      <c r="F1807" s="9"/>
      <c r="G1807" s="9"/>
      <c r="H1807" s="9"/>
      <c r="I1807" s="9"/>
      <c r="J1807" s="9"/>
      <c r="K1807" s="9"/>
      <c r="L1807" s="9"/>
      <c r="M1807" s="9"/>
      <c r="N1807" s="9"/>
      <c r="O1807" s="9"/>
    </row>
    <row r="1808" spans="1:15" x14ac:dyDescent="0.2">
      <c r="A1808" s="9"/>
      <c r="B1808" s="9"/>
      <c r="C1808" s="9"/>
      <c r="D1808" s="9"/>
      <c r="E1808" s="9"/>
      <c r="F1808" s="9"/>
      <c r="G1808" s="9"/>
      <c r="H1808" s="9"/>
      <c r="I1808" s="9"/>
      <c r="J1808" s="9"/>
      <c r="K1808" s="9"/>
      <c r="L1808" s="9"/>
      <c r="M1808" s="9"/>
      <c r="N1808" s="9"/>
      <c r="O1808" s="9"/>
    </row>
    <row r="1809" spans="1:15" x14ac:dyDescent="0.2">
      <c r="A1809" s="9"/>
      <c r="B1809" s="9"/>
      <c r="C1809" s="9"/>
      <c r="D1809" s="9"/>
      <c r="E1809" s="9"/>
      <c r="F1809" s="9"/>
      <c r="G1809" s="9"/>
      <c r="H1809" s="9"/>
      <c r="I1809" s="9"/>
      <c r="J1809" s="9"/>
      <c r="K1809" s="9"/>
      <c r="L1809" s="9"/>
      <c r="M1809" s="9"/>
      <c r="N1809" s="9"/>
      <c r="O1809" s="9"/>
    </row>
    <row r="1810" spans="1:15" x14ac:dyDescent="0.2">
      <c r="A1810" s="9"/>
      <c r="B1810" s="9"/>
      <c r="C1810" s="9"/>
      <c r="D1810" s="9"/>
      <c r="E1810" s="9"/>
      <c r="F1810" s="9"/>
      <c r="G1810" s="9"/>
      <c r="H1810" s="9"/>
      <c r="I1810" s="9"/>
      <c r="J1810" s="9"/>
      <c r="K1810" s="9"/>
      <c r="L1810" s="9"/>
      <c r="M1810" s="9"/>
      <c r="N1810" s="9"/>
      <c r="O1810" s="9"/>
    </row>
    <row r="1811" spans="1:15" x14ac:dyDescent="0.2">
      <c r="A1811" s="9"/>
      <c r="B1811" s="9"/>
      <c r="C1811" s="9"/>
      <c r="D1811" s="9"/>
      <c r="E1811" s="9"/>
      <c r="F1811" s="9"/>
      <c r="G1811" s="9"/>
      <c r="H1811" s="9"/>
      <c r="I1811" s="9"/>
      <c r="J1811" s="9"/>
      <c r="K1811" s="9"/>
      <c r="L1811" s="9"/>
      <c r="M1811" s="9"/>
      <c r="N1811" s="9"/>
      <c r="O1811" s="9"/>
    </row>
    <row r="1812" spans="1:15" x14ac:dyDescent="0.2">
      <c r="A1812" s="9"/>
      <c r="B1812" s="9"/>
      <c r="C1812" s="9"/>
      <c r="D1812" s="9"/>
      <c r="E1812" s="9"/>
      <c r="F1812" s="9"/>
      <c r="G1812" s="9"/>
      <c r="H1812" s="9"/>
      <c r="I1812" s="9"/>
      <c r="J1812" s="9"/>
      <c r="K1812" s="9"/>
      <c r="L1812" s="9"/>
      <c r="M1812" s="9"/>
      <c r="N1812" s="9"/>
      <c r="O1812" s="9"/>
    </row>
    <row r="1813" spans="1:15" x14ac:dyDescent="0.2">
      <c r="A1813" s="9"/>
      <c r="B1813" s="9"/>
      <c r="C1813" s="9"/>
      <c r="D1813" s="9"/>
      <c r="E1813" s="9"/>
      <c r="F1813" s="9"/>
      <c r="G1813" s="9"/>
      <c r="H1813" s="9"/>
      <c r="I1813" s="9"/>
      <c r="J1813" s="9"/>
      <c r="K1813" s="9"/>
      <c r="L1813" s="9"/>
      <c r="M1813" s="9"/>
      <c r="N1813" s="9"/>
      <c r="O1813" s="9"/>
    </row>
    <row r="1814" spans="1:15" x14ac:dyDescent="0.2">
      <c r="A1814" s="9"/>
      <c r="B1814" s="9"/>
      <c r="C1814" s="9"/>
      <c r="D1814" s="9"/>
      <c r="E1814" s="9"/>
      <c r="F1814" s="9"/>
      <c r="G1814" s="9"/>
      <c r="H1814" s="9"/>
      <c r="I1814" s="9"/>
      <c r="J1814" s="9"/>
      <c r="K1814" s="9"/>
      <c r="L1814" s="9"/>
      <c r="M1814" s="9"/>
      <c r="N1814" s="9"/>
      <c r="O1814" s="9"/>
    </row>
    <row r="1815" spans="1:15" x14ac:dyDescent="0.2">
      <c r="A1815" s="9"/>
      <c r="B1815" s="9"/>
      <c r="C1815" s="9"/>
      <c r="D1815" s="9"/>
      <c r="E1815" s="9"/>
      <c r="F1815" s="9"/>
      <c r="G1815" s="9"/>
      <c r="H1815" s="9"/>
      <c r="I1815" s="9"/>
      <c r="J1815" s="9"/>
      <c r="K1815" s="9"/>
      <c r="L1815" s="9"/>
      <c r="M1815" s="9"/>
      <c r="N1815" s="9"/>
      <c r="O1815" s="9"/>
    </row>
    <row r="1816" spans="1:15" x14ac:dyDescent="0.2">
      <c r="A1816" s="9"/>
      <c r="B1816" s="9"/>
      <c r="C1816" s="9"/>
      <c r="D1816" s="9"/>
      <c r="E1816" s="9"/>
      <c r="F1816" s="9"/>
      <c r="G1816" s="9"/>
      <c r="H1816" s="9"/>
      <c r="I1816" s="9"/>
      <c r="J1816" s="9"/>
      <c r="K1816" s="9"/>
      <c r="L1816" s="9"/>
      <c r="M1816" s="9"/>
      <c r="N1816" s="9"/>
      <c r="O1816" s="9"/>
    </row>
    <row r="1817" spans="1:15" x14ac:dyDescent="0.2">
      <c r="A1817" s="9"/>
      <c r="B1817" s="9"/>
      <c r="C1817" s="9"/>
      <c r="D1817" s="9"/>
      <c r="E1817" s="9"/>
      <c r="F1817" s="9"/>
      <c r="G1817" s="9"/>
      <c r="H1817" s="9"/>
      <c r="I1817" s="9"/>
      <c r="J1817" s="9"/>
      <c r="K1817" s="9"/>
      <c r="L1817" s="9"/>
      <c r="M1817" s="9"/>
      <c r="N1817" s="9"/>
      <c r="O1817" s="9"/>
    </row>
    <row r="1818" spans="1:15" x14ac:dyDescent="0.2">
      <c r="A1818" s="9"/>
      <c r="B1818" s="9"/>
      <c r="C1818" s="9"/>
      <c r="D1818" s="9"/>
      <c r="E1818" s="9"/>
      <c r="F1818" s="9"/>
      <c r="G1818" s="9"/>
      <c r="H1818" s="9"/>
      <c r="I1818" s="9"/>
      <c r="J1818" s="9"/>
      <c r="K1818" s="9"/>
      <c r="L1818" s="9"/>
      <c r="M1818" s="9"/>
      <c r="N1818" s="9"/>
      <c r="O1818" s="9"/>
    </row>
    <row r="1819" spans="1:15" x14ac:dyDescent="0.2">
      <c r="A1819" s="9"/>
      <c r="B1819" s="9"/>
      <c r="C1819" s="9"/>
      <c r="D1819" s="9"/>
      <c r="E1819" s="9"/>
      <c r="F1819" s="9"/>
      <c r="G1819" s="9"/>
      <c r="H1819" s="9"/>
      <c r="I1819" s="9"/>
      <c r="J1819" s="9"/>
      <c r="K1819" s="9"/>
      <c r="L1819" s="9"/>
      <c r="M1819" s="9"/>
      <c r="N1819" s="9"/>
      <c r="O1819" s="9"/>
    </row>
    <row r="1820" spans="1:15" x14ac:dyDescent="0.2">
      <c r="A1820" s="9"/>
      <c r="B1820" s="95" t="s">
        <v>214</v>
      </c>
      <c r="C1820" s="9"/>
      <c r="D1820" s="9"/>
      <c r="E1820" s="9"/>
      <c r="F1820" s="9" t="s">
        <v>215</v>
      </c>
      <c r="G1820" s="9"/>
      <c r="H1820" s="9"/>
      <c r="I1820" s="9"/>
      <c r="J1820" s="9"/>
      <c r="K1820" s="9"/>
      <c r="L1820" s="9"/>
      <c r="M1820" s="9"/>
      <c r="N1820" s="9"/>
      <c r="O1820" s="9"/>
    </row>
    <row r="1821" spans="1:15" x14ac:dyDescent="0.2">
      <c r="A1821" s="9"/>
      <c r="B1821" s="9"/>
      <c r="C1821" s="9"/>
      <c r="D1821" s="9"/>
      <c r="E1821" s="9"/>
      <c r="F1821" s="9"/>
      <c r="G1821" s="9"/>
      <c r="H1821" s="9"/>
      <c r="I1821" s="9"/>
      <c r="J1821" s="9"/>
      <c r="K1821" s="9"/>
      <c r="L1821" s="9"/>
      <c r="M1821" s="9"/>
      <c r="N1821" s="9"/>
      <c r="O1821" s="9"/>
    </row>
    <row r="1822" spans="1:15" x14ac:dyDescent="0.2">
      <c r="A1822" s="9"/>
      <c r="B1822" s="9"/>
      <c r="C1822" s="9"/>
      <c r="D1822" s="9"/>
      <c r="E1822" s="9"/>
      <c r="F1822" s="9"/>
      <c r="G1822" s="9"/>
      <c r="H1822" s="9"/>
      <c r="I1822" s="9"/>
      <c r="J1822" s="9"/>
      <c r="K1822" s="9"/>
      <c r="L1822" s="9"/>
      <c r="M1822" s="9"/>
      <c r="N1822" s="9"/>
      <c r="O1822" s="9"/>
    </row>
    <row r="1823" spans="1:15" x14ac:dyDescent="0.2">
      <c r="A1823" s="9"/>
      <c r="B1823" s="9"/>
      <c r="C1823" s="9"/>
      <c r="D1823" s="9"/>
      <c r="E1823" s="9"/>
      <c r="F1823" s="9"/>
      <c r="G1823" s="9"/>
      <c r="H1823" s="9"/>
      <c r="I1823" s="9"/>
      <c r="J1823" s="9"/>
      <c r="K1823" s="9"/>
      <c r="L1823" s="9"/>
      <c r="M1823" s="9"/>
      <c r="N1823" s="9"/>
      <c r="O1823" s="9"/>
    </row>
    <row r="1824" spans="1:15" x14ac:dyDescent="0.2">
      <c r="A1824" s="9"/>
      <c r="B1824" s="9"/>
      <c r="C1824" s="9"/>
      <c r="D1824" s="9"/>
      <c r="E1824" s="9"/>
      <c r="F1824" s="9"/>
      <c r="G1824" s="9"/>
      <c r="H1824" s="9"/>
      <c r="I1824" s="9"/>
      <c r="J1824" s="9"/>
      <c r="K1824" s="9"/>
      <c r="L1824" s="9"/>
      <c r="M1824" s="9"/>
      <c r="N1824" s="9"/>
      <c r="O1824" s="9"/>
    </row>
    <row r="1825" spans="1:15" x14ac:dyDescent="0.2">
      <c r="A1825" s="9"/>
      <c r="B1825" s="9"/>
      <c r="C1825" s="9"/>
      <c r="D1825" s="9"/>
      <c r="E1825" s="9"/>
      <c r="F1825" s="9"/>
      <c r="G1825" s="9"/>
      <c r="H1825" s="9"/>
      <c r="I1825" s="9"/>
      <c r="J1825" s="9"/>
      <c r="K1825" s="9"/>
      <c r="L1825" s="9"/>
      <c r="M1825" s="9"/>
      <c r="N1825" s="9"/>
      <c r="O1825" s="9"/>
    </row>
    <row r="1826" spans="1:15" x14ac:dyDescent="0.2">
      <c r="A1826" s="9"/>
      <c r="B1826" s="9"/>
      <c r="C1826" s="9"/>
      <c r="D1826" s="9"/>
      <c r="E1826" s="9"/>
      <c r="F1826" s="9"/>
      <c r="G1826" s="9"/>
      <c r="H1826" s="9"/>
      <c r="I1826" s="9"/>
      <c r="J1826" s="9"/>
      <c r="K1826" s="9"/>
      <c r="L1826" s="9"/>
      <c r="M1826" s="9"/>
      <c r="N1826" s="9"/>
      <c r="O1826" s="9"/>
    </row>
    <row r="1827" spans="1:15" x14ac:dyDescent="0.2">
      <c r="A1827" s="9"/>
      <c r="B1827" s="9"/>
      <c r="C1827" s="9"/>
      <c r="D1827" s="9"/>
      <c r="E1827" s="9"/>
      <c r="F1827" s="9"/>
      <c r="G1827" s="9"/>
      <c r="H1827" s="9"/>
      <c r="I1827" s="9"/>
      <c r="J1827" s="9"/>
      <c r="K1827" s="9"/>
      <c r="L1827" s="9"/>
      <c r="M1827" s="9"/>
      <c r="N1827" s="9"/>
      <c r="O1827" s="9"/>
    </row>
    <row r="1828" spans="1:15" x14ac:dyDescent="0.2">
      <c r="A1828" s="9"/>
      <c r="B1828" s="9"/>
      <c r="C1828" s="9"/>
      <c r="D1828" s="9"/>
      <c r="E1828" s="9"/>
      <c r="F1828" s="9"/>
      <c r="G1828" s="9"/>
      <c r="H1828" s="9"/>
      <c r="I1828" s="9"/>
      <c r="J1828" s="9"/>
      <c r="K1828" s="9"/>
      <c r="L1828" s="9"/>
      <c r="M1828" s="9"/>
      <c r="N1828" s="9"/>
      <c r="O1828" s="9"/>
    </row>
    <row r="1829" spans="1:15" x14ac:dyDescent="0.2">
      <c r="A1829" s="9"/>
      <c r="B1829" s="9"/>
      <c r="C1829" s="9"/>
      <c r="D1829" s="9"/>
      <c r="E1829" s="9"/>
      <c r="F1829" s="9"/>
      <c r="G1829" s="9"/>
      <c r="H1829" s="9"/>
      <c r="I1829" s="9"/>
      <c r="J1829" s="9"/>
      <c r="K1829" s="9"/>
      <c r="L1829" s="9"/>
      <c r="M1829" s="9"/>
      <c r="N1829" s="9"/>
      <c r="O1829" s="9"/>
    </row>
    <row r="1830" spans="1:15" x14ac:dyDescent="0.2">
      <c r="A1830" s="9"/>
      <c r="B1830" s="9"/>
      <c r="C1830" s="9"/>
      <c r="D1830" s="9"/>
      <c r="E1830" s="9"/>
      <c r="F1830" s="9"/>
      <c r="G1830" s="9"/>
      <c r="H1830" s="9"/>
      <c r="I1830" s="9"/>
      <c r="J1830" s="9"/>
      <c r="K1830" s="9"/>
      <c r="L1830" s="9"/>
      <c r="M1830" s="9"/>
      <c r="N1830" s="9"/>
      <c r="O1830" s="9"/>
    </row>
    <row r="1831" spans="1:15" x14ac:dyDescent="0.2">
      <c r="A1831" s="9"/>
      <c r="B1831" s="9"/>
      <c r="C1831" s="9"/>
      <c r="D1831" s="9"/>
      <c r="E1831" s="9"/>
      <c r="F1831" s="9"/>
      <c r="G1831" s="9"/>
      <c r="H1831" s="9"/>
      <c r="I1831" s="9"/>
      <c r="J1831" s="9"/>
      <c r="K1831" s="9"/>
      <c r="L1831" s="9"/>
      <c r="M1831" s="9"/>
      <c r="N1831" s="9"/>
      <c r="O1831" s="9"/>
    </row>
    <row r="1832" spans="1:15" x14ac:dyDescent="0.2">
      <c r="A1832" s="9"/>
      <c r="B1832" s="9"/>
      <c r="C1832" s="9"/>
      <c r="D1832" s="9"/>
      <c r="E1832" s="9"/>
      <c r="F1832" s="9"/>
      <c r="G1832" s="9"/>
      <c r="H1832" s="9"/>
      <c r="I1832" s="9"/>
      <c r="J1832" s="9"/>
      <c r="K1832" s="9"/>
      <c r="L1832" s="9"/>
      <c r="M1832" s="9"/>
      <c r="N1832" s="9"/>
      <c r="O1832" s="9"/>
    </row>
    <row r="1833" spans="1:15" x14ac:dyDescent="0.2">
      <c r="A1833" s="9"/>
      <c r="B1833" s="9"/>
      <c r="C1833" s="9"/>
      <c r="D1833" s="9"/>
      <c r="E1833" s="9"/>
      <c r="F1833" s="9"/>
      <c r="G1833" s="9"/>
      <c r="H1833" s="9"/>
      <c r="I1833" s="9"/>
      <c r="J1833" s="9"/>
      <c r="K1833" s="9"/>
      <c r="L1833" s="9"/>
      <c r="M1833" s="9"/>
      <c r="N1833" s="9"/>
      <c r="O1833" s="9"/>
    </row>
    <row r="1834" spans="1:15" x14ac:dyDescent="0.2">
      <c r="A1834" s="9"/>
      <c r="B1834" s="9"/>
      <c r="C1834" s="9"/>
      <c r="D1834" s="9"/>
      <c r="E1834" s="9"/>
      <c r="F1834" s="9"/>
      <c r="G1834" s="9"/>
      <c r="H1834" s="9"/>
      <c r="I1834" s="9"/>
      <c r="J1834" s="9"/>
      <c r="K1834" s="9"/>
      <c r="L1834" s="9"/>
      <c r="M1834" s="9"/>
      <c r="N1834" s="9"/>
      <c r="O1834" s="9"/>
    </row>
    <row r="1835" spans="1:15" x14ac:dyDescent="0.2">
      <c r="A1835" s="9"/>
      <c r="B1835" s="9"/>
      <c r="C1835" s="9"/>
      <c r="D1835" s="9"/>
      <c r="E1835" s="9"/>
      <c r="F1835" s="9"/>
      <c r="G1835" s="9"/>
      <c r="H1835" s="9"/>
      <c r="I1835" s="9"/>
      <c r="J1835" s="9"/>
      <c r="K1835" s="9"/>
      <c r="L1835" s="9"/>
      <c r="M1835" s="9"/>
      <c r="N1835" s="9"/>
      <c r="O1835" s="9"/>
    </row>
    <row r="1836" spans="1:15" x14ac:dyDescent="0.2">
      <c r="A1836" s="9"/>
      <c r="B1836" s="9"/>
      <c r="C1836" s="9"/>
      <c r="D1836" s="9"/>
      <c r="E1836" s="9"/>
      <c r="F1836" s="9"/>
      <c r="G1836" s="9"/>
      <c r="H1836" s="9"/>
      <c r="I1836" s="9"/>
      <c r="J1836" s="9"/>
      <c r="K1836" s="9"/>
      <c r="L1836" s="9"/>
      <c r="M1836" s="9"/>
      <c r="N1836" s="9"/>
      <c r="O1836" s="9"/>
    </row>
    <row r="1837" spans="1:15" x14ac:dyDescent="0.2">
      <c r="A1837" s="9"/>
      <c r="B1837" s="9"/>
      <c r="C1837" s="9"/>
      <c r="D1837" s="9"/>
      <c r="E1837" s="9"/>
      <c r="F1837" s="9"/>
      <c r="G1837" s="9"/>
      <c r="H1837" s="9"/>
      <c r="I1837" s="9"/>
      <c r="J1837" s="9"/>
      <c r="K1837" s="9"/>
      <c r="L1837" s="9"/>
      <c r="M1837" s="9"/>
      <c r="N1837" s="9"/>
      <c r="O1837" s="9"/>
    </row>
    <row r="1838" spans="1:15" x14ac:dyDescent="0.2">
      <c r="A1838" s="9"/>
      <c r="B1838" s="9"/>
      <c r="C1838" s="9"/>
      <c r="D1838" s="9"/>
      <c r="E1838" s="9"/>
      <c r="F1838" s="9"/>
      <c r="G1838" s="9"/>
      <c r="H1838" s="9"/>
      <c r="I1838" s="9"/>
      <c r="J1838" s="9"/>
      <c r="K1838" s="9"/>
      <c r="L1838" s="9"/>
      <c r="M1838" s="9"/>
      <c r="N1838" s="9"/>
      <c r="O1838" s="9"/>
    </row>
    <row r="1839" spans="1:15" x14ac:dyDescent="0.2">
      <c r="A1839" s="9"/>
      <c r="B1839" s="9"/>
      <c r="C1839" s="9"/>
      <c r="D1839" s="9"/>
      <c r="E1839" s="9"/>
      <c r="F1839" s="9"/>
      <c r="G1839" s="9"/>
      <c r="H1839" s="9"/>
      <c r="I1839" s="9"/>
      <c r="J1839" s="9"/>
      <c r="K1839" s="9"/>
      <c r="L1839" s="9"/>
      <c r="M1839" s="9"/>
      <c r="N1839" s="9"/>
      <c r="O1839" s="9"/>
    </row>
    <row r="1840" spans="1:15" x14ac:dyDescent="0.2">
      <c r="A1840" s="9"/>
      <c r="B1840" s="9"/>
      <c r="C1840" s="9"/>
      <c r="D1840" s="9"/>
      <c r="E1840" s="9"/>
      <c r="F1840" s="9"/>
      <c r="G1840" s="9"/>
      <c r="H1840" s="9"/>
      <c r="I1840" s="9"/>
      <c r="J1840" s="9"/>
      <c r="K1840" s="9"/>
      <c r="L1840" s="9"/>
      <c r="M1840" s="9"/>
      <c r="N1840" s="9"/>
      <c r="O1840" s="9"/>
    </row>
    <row r="1841" spans="1:15" x14ac:dyDescent="0.2">
      <c r="A1841" s="9"/>
      <c r="B1841" s="9"/>
      <c r="C1841" s="9"/>
      <c r="D1841" s="9"/>
      <c r="E1841" s="9"/>
      <c r="F1841" s="9"/>
      <c r="G1841" s="9"/>
      <c r="H1841" s="9"/>
      <c r="I1841" s="9"/>
      <c r="J1841" s="9"/>
      <c r="K1841" s="9"/>
      <c r="L1841" s="9"/>
      <c r="M1841" s="9"/>
      <c r="N1841" s="9"/>
      <c r="O1841" s="9"/>
    </row>
    <row r="1842" spans="1:15" x14ac:dyDescent="0.2">
      <c r="A1842" s="9"/>
      <c r="B1842" s="9"/>
      <c r="C1842" s="9"/>
      <c r="D1842" s="9"/>
      <c r="E1842" s="9"/>
      <c r="F1842" s="9"/>
      <c r="G1842" s="9"/>
      <c r="H1842" s="9"/>
      <c r="I1842" s="9"/>
      <c r="J1842" s="9"/>
      <c r="K1842" s="9"/>
      <c r="L1842" s="9"/>
      <c r="M1842" s="9"/>
      <c r="N1842" s="9"/>
      <c r="O1842" s="9"/>
    </row>
    <row r="1843" spans="1:15" x14ac:dyDescent="0.2">
      <c r="A1843" s="9"/>
      <c r="B1843" s="9"/>
      <c r="C1843" s="9"/>
      <c r="D1843" s="9"/>
      <c r="E1843" s="9"/>
      <c r="F1843" s="9"/>
      <c r="G1843" s="9"/>
      <c r="H1843" s="9"/>
      <c r="I1843" s="9"/>
      <c r="J1843" s="9"/>
      <c r="K1843" s="9"/>
      <c r="L1843" s="9"/>
      <c r="M1843" s="9"/>
      <c r="N1843" s="9"/>
      <c r="O1843" s="9"/>
    </row>
    <row r="1844" spans="1:15" x14ac:dyDescent="0.2">
      <c r="A1844" s="9"/>
      <c r="B1844" s="9" t="s">
        <v>216</v>
      </c>
      <c r="C1844" s="9"/>
      <c r="D1844" s="9"/>
      <c r="E1844" s="9"/>
      <c r="F1844" s="9"/>
      <c r="G1844" s="9"/>
      <c r="H1844" s="9"/>
      <c r="I1844" s="9"/>
      <c r="J1844" s="9"/>
      <c r="K1844" s="9"/>
      <c r="L1844" s="9"/>
      <c r="M1844" s="9"/>
      <c r="N1844" s="9"/>
      <c r="O1844" s="9"/>
    </row>
    <row r="1845" spans="1:15" x14ac:dyDescent="0.2">
      <c r="A1845" s="9"/>
      <c r="B1845" s="9"/>
      <c r="C1845" s="9"/>
      <c r="D1845" s="9"/>
      <c r="E1845" s="9"/>
      <c r="F1845" s="9"/>
      <c r="G1845" s="9"/>
      <c r="H1845" s="9"/>
      <c r="I1845" s="9"/>
      <c r="J1845" s="9"/>
      <c r="K1845" s="9"/>
      <c r="L1845" s="9"/>
      <c r="M1845" s="9"/>
      <c r="N1845" s="9"/>
      <c r="O1845" s="9"/>
    </row>
    <row r="1846" spans="1:15" x14ac:dyDescent="0.2">
      <c r="A1846" s="9"/>
      <c r="B1846" s="9"/>
      <c r="C1846" s="9"/>
      <c r="D1846" s="9"/>
      <c r="E1846" s="9"/>
      <c r="F1846" s="9"/>
      <c r="G1846" s="9"/>
      <c r="H1846" s="9"/>
      <c r="I1846" s="9"/>
      <c r="J1846" s="9"/>
      <c r="K1846" s="9"/>
      <c r="L1846" s="9"/>
      <c r="M1846" s="9"/>
      <c r="N1846" s="9"/>
      <c r="O1846" s="9"/>
    </row>
    <row r="1847" spans="1:15" x14ac:dyDescent="0.2">
      <c r="A1847" s="9"/>
      <c r="B1847" s="9"/>
      <c r="C1847" s="9"/>
      <c r="D1847" s="9"/>
      <c r="E1847" s="9"/>
      <c r="F1847" s="9"/>
      <c r="G1847" s="9"/>
      <c r="H1847" s="9"/>
      <c r="I1847" s="9"/>
      <c r="J1847" s="9"/>
      <c r="K1847" s="9"/>
      <c r="L1847" s="9"/>
      <c r="M1847" s="9"/>
      <c r="N1847" s="9"/>
      <c r="O1847" s="9"/>
    </row>
    <row r="1848" spans="1:15" x14ac:dyDescent="0.2">
      <c r="A1848" s="9"/>
      <c r="B1848" s="9"/>
      <c r="C1848" s="9"/>
      <c r="D1848" s="9"/>
      <c r="E1848" s="9"/>
      <c r="F1848" s="9"/>
      <c r="G1848" s="9"/>
      <c r="H1848" s="9"/>
      <c r="I1848" s="9"/>
      <c r="J1848" s="9"/>
      <c r="K1848" s="9"/>
      <c r="L1848" s="9"/>
      <c r="M1848" s="9"/>
      <c r="N1848" s="9"/>
      <c r="O1848" s="9"/>
    </row>
    <row r="1849" spans="1:15" x14ac:dyDescent="0.2">
      <c r="A1849" s="9"/>
      <c r="B1849" s="9"/>
      <c r="C1849" s="9"/>
      <c r="D1849" s="9"/>
      <c r="E1849" s="9"/>
      <c r="F1849" s="9"/>
      <c r="G1849" s="9"/>
      <c r="H1849" s="9"/>
      <c r="I1849" s="9"/>
      <c r="J1849" s="9"/>
      <c r="K1849" s="9"/>
      <c r="L1849" s="9"/>
      <c r="M1849" s="9"/>
      <c r="N1849" s="9"/>
      <c r="O1849" s="9"/>
    </row>
    <row r="1850" spans="1:15" x14ac:dyDescent="0.2">
      <c r="A1850" s="9"/>
      <c r="B1850" s="9"/>
      <c r="C1850" s="9"/>
      <c r="D1850" s="9"/>
      <c r="E1850" s="9"/>
      <c r="F1850" s="9"/>
      <c r="G1850" s="9"/>
      <c r="H1850" s="9"/>
      <c r="I1850" s="9"/>
      <c r="J1850" s="9"/>
      <c r="K1850" s="9"/>
      <c r="L1850" s="9"/>
      <c r="M1850" s="9"/>
      <c r="N1850" s="9"/>
      <c r="O1850" s="9"/>
    </row>
    <row r="1851" spans="1:15" x14ac:dyDescent="0.2">
      <c r="A1851" s="9"/>
      <c r="B1851" s="9"/>
      <c r="C1851" s="9"/>
      <c r="D1851" s="9"/>
      <c r="E1851" s="9"/>
      <c r="F1851" s="9"/>
      <c r="G1851" s="9"/>
      <c r="H1851" s="9"/>
      <c r="I1851" s="9"/>
      <c r="J1851" s="9"/>
      <c r="K1851" s="9"/>
      <c r="L1851" s="9"/>
      <c r="M1851" s="9"/>
      <c r="N1851" s="9"/>
      <c r="O1851" s="9"/>
    </row>
    <row r="1852" spans="1:15" x14ac:dyDescent="0.2">
      <c r="A1852" s="9"/>
      <c r="B1852" s="9"/>
      <c r="C1852" s="9"/>
      <c r="D1852" s="9"/>
      <c r="E1852" s="9"/>
      <c r="F1852" s="9"/>
      <c r="G1852" s="9"/>
      <c r="H1852" s="9"/>
      <c r="I1852" s="9"/>
      <c r="J1852" s="9"/>
      <c r="K1852" s="9"/>
      <c r="L1852" s="9"/>
      <c r="M1852" s="9"/>
      <c r="N1852" s="9"/>
      <c r="O1852" s="9"/>
    </row>
    <row r="1853" spans="1:15" x14ac:dyDescent="0.2">
      <c r="A1853" s="9"/>
      <c r="B1853" s="9"/>
      <c r="C1853" s="9"/>
      <c r="D1853" s="9"/>
      <c r="E1853" s="9"/>
      <c r="F1853" s="9"/>
      <c r="G1853" s="9"/>
      <c r="H1853" s="9"/>
      <c r="I1853" s="9"/>
      <c r="J1853" s="9"/>
      <c r="K1853" s="9"/>
      <c r="L1853" s="9"/>
      <c r="M1853" s="9"/>
      <c r="N1853" s="9"/>
      <c r="O1853" s="9"/>
    </row>
    <row r="1854" spans="1:15" x14ac:dyDescent="0.2">
      <c r="A1854" s="9"/>
      <c r="B1854" s="9"/>
      <c r="C1854" s="9"/>
      <c r="D1854" s="9"/>
      <c r="E1854" s="9"/>
      <c r="F1854" s="9"/>
      <c r="G1854" s="9"/>
      <c r="H1854" s="9"/>
      <c r="I1854" s="9"/>
      <c r="J1854" s="9"/>
      <c r="K1854" s="9"/>
      <c r="L1854" s="9"/>
      <c r="M1854" s="9"/>
      <c r="N1854" s="9"/>
      <c r="O1854" s="9"/>
    </row>
    <row r="1855" spans="1:15" x14ac:dyDescent="0.2">
      <c r="A1855" s="9"/>
      <c r="B1855" s="9"/>
      <c r="C1855" s="9"/>
      <c r="D1855" s="9"/>
      <c r="E1855" s="9"/>
      <c r="F1855" s="9"/>
      <c r="G1855" s="9"/>
      <c r="H1855" s="9"/>
      <c r="I1855" s="9"/>
      <c r="J1855" s="9"/>
      <c r="K1855" s="9"/>
      <c r="L1855" s="9"/>
      <c r="M1855" s="9"/>
      <c r="N1855" s="9"/>
      <c r="O1855" s="9"/>
    </row>
    <row r="1856" spans="1:15" x14ac:dyDescent="0.2">
      <c r="A1856" s="9"/>
      <c r="B1856" s="9"/>
      <c r="C1856" s="9"/>
      <c r="D1856" s="9"/>
      <c r="E1856" s="9"/>
      <c r="F1856" s="9"/>
      <c r="G1856" s="9"/>
      <c r="H1856" s="9"/>
      <c r="I1856" s="9"/>
      <c r="J1856" s="9"/>
      <c r="K1856" s="9"/>
      <c r="L1856" s="9"/>
      <c r="M1856" s="9"/>
      <c r="N1856" s="9"/>
      <c r="O1856" s="9"/>
    </row>
    <row r="1857" spans="1:15" x14ac:dyDescent="0.2">
      <c r="A1857" s="9"/>
      <c r="B1857" s="9"/>
      <c r="C1857" s="9"/>
      <c r="D1857" s="9"/>
      <c r="E1857" s="9"/>
      <c r="F1857" s="9"/>
      <c r="G1857" s="9"/>
      <c r="H1857" s="9"/>
      <c r="I1857" s="9"/>
      <c r="J1857" s="9"/>
      <c r="K1857" s="9"/>
      <c r="L1857" s="9"/>
      <c r="M1857" s="9"/>
      <c r="N1857" s="9"/>
      <c r="O1857" s="9"/>
    </row>
    <row r="1858" spans="1:15" x14ac:dyDescent="0.2">
      <c r="A1858" s="9"/>
      <c r="B1858" s="9"/>
      <c r="C1858" s="9"/>
      <c r="D1858" s="9"/>
      <c r="E1858" s="9"/>
      <c r="F1858" s="9"/>
      <c r="G1858" s="9"/>
      <c r="H1858" s="9"/>
      <c r="I1858" s="9"/>
      <c r="J1858" s="9"/>
      <c r="K1858" s="9"/>
      <c r="L1858" s="9"/>
      <c r="M1858" s="9"/>
      <c r="N1858" s="9"/>
      <c r="O1858" s="9"/>
    </row>
    <row r="1859" spans="1:15" x14ac:dyDescent="0.2">
      <c r="A1859" s="9"/>
      <c r="B1859" s="9"/>
      <c r="C1859" s="9"/>
      <c r="D1859" s="9"/>
      <c r="E1859" s="9"/>
      <c r="F1859" s="9"/>
      <c r="G1859" s="9"/>
      <c r="H1859" s="9"/>
      <c r="I1859" s="9"/>
      <c r="J1859" s="9"/>
      <c r="K1859" s="9"/>
      <c r="L1859" s="9"/>
      <c r="M1859" s="9"/>
      <c r="N1859" s="9"/>
      <c r="O1859" s="9"/>
    </row>
  </sheetData>
  <mergeCells count="9">
    <mergeCell ref="B243:I243"/>
    <mergeCell ref="B462:I462"/>
    <mergeCell ref="B468:I468"/>
    <mergeCell ref="B170:I170"/>
    <mergeCell ref="B42:I42"/>
    <mergeCell ref="B85:I85"/>
    <mergeCell ref="B139:D139"/>
    <mergeCell ref="B140:D140"/>
    <mergeCell ref="B230:I230"/>
  </mergeCells>
  <hyperlinks>
    <hyperlink ref="B3" location="'Métricas Financieras'!B40" display="Market Cap" xr:uid="{2B04A9CE-F4DD-40C1-A9DE-F6AA46EDDAC1}"/>
    <hyperlink ref="B4" location="'Métricas Financieras'!B83" display="Enterprise value" xr:uid="{4C56A5B5-87DE-4D55-8B9B-7191F4F46277}"/>
    <hyperlink ref="B5" location="'Métricas Financieras'!B168" display="Beta" xr:uid="{2B481F36-9166-4DC9-9218-6C9314796B3B}"/>
    <hyperlink ref="B6" location="'Métricas Financieras'!B228" display="Volume" xr:uid="{25C0FB19-4C86-4F03-8E1D-794E5E3E32E9}"/>
    <hyperlink ref="B7" location="'Métricas Financieras'!B246" display="Dividend Yield" xr:uid="{164642FE-CE7C-4A78-9495-DDE888F43CE7}"/>
    <hyperlink ref="B8" location="'Métricas Financieras'!B303" display="Payout Ratio" xr:uid="{421430C6-C8BB-449E-9C94-5A2EA9A5BF11}"/>
    <hyperlink ref="B9" location="'Métricas Financieras'!B374" display="EPS (Earnings per share)" xr:uid="{4903FA85-E35B-4ACA-933C-9CBE253E5D03}"/>
    <hyperlink ref="B14" location="'Métricas Financieras'!B489" display="Operating margin (EBIT margin)" xr:uid="{609CCB88-2ABD-4302-B448-BC59166A2B90}"/>
    <hyperlink ref="B15" location="'Métricas Financieras'!B523" display="SG&amp;A margin" xr:uid="{73EB08A3-B4C5-4472-9FDA-95D10A6E8162}"/>
    <hyperlink ref="B17" location="'Métricas Financieras'!B606" display="Net profit margin" xr:uid="{AE6895BE-CB67-47FE-94FF-6093127D52B7}"/>
    <hyperlink ref="B16" location="'Métricas Financieras'!B567" display="EBITDA Margin " xr:uid="{83C2AC74-DF8F-402B-BC18-040B869ACBD2}"/>
    <hyperlink ref="B18" location="'Métricas Financieras'!B674" display="Return on assets ROA" xr:uid="{219B9516-C812-4860-A693-757BE8C621DC}"/>
    <hyperlink ref="B19" location="'Métricas Financieras'!B818" display="Return on equity ROE" xr:uid="{CCA506C6-AB5A-4723-816F-36F7E15A1ED2}"/>
    <hyperlink ref="B13" location="'Métricas Financieras'!B460" display="Gross profit margin" xr:uid="{E4DE8715-27E4-427D-AA40-39535B0E3D15}"/>
    <hyperlink ref="B20" location="'Métricas Financieras'!B866" display="Return on invested capital ROIC" xr:uid="{88CC87D7-3A3C-49BB-A8E1-A842C361DC2F}"/>
    <hyperlink ref="B21" location="'Métricas Financieras'!B939" display="Free cash flow margin" xr:uid="{C6A816F4-B717-44DC-93E6-CEF3757715FE}"/>
    <hyperlink ref="B10" location="'Métricas Financieras'!B416" display="Free cash flow" xr:uid="{9CDA817F-F05E-4999-9E12-69133DCF3586}"/>
    <hyperlink ref="B24" location="'Métricas Financieras'!B993" display="Total Debt / Equity" xr:uid="{58EE8C1A-B50B-428C-A95B-4257530440A3}"/>
    <hyperlink ref="B25" location="'Métricas Financieras'!B1057" display="Current ratio" xr:uid="{CAA63194-C51C-49F3-8ADF-DF734B9D40BC}"/>
    <hyperlink ref="B26" location="'Métricas Financieras'!B1117" display="Total liabilities / total assets" xr:uid="{C2BDD34A-14D2-4555-A92D-3DC7F3F246F2}"/>
    <hyperlink ref="B29" location="'Métricas Financieras'!B1192" display="Price/Earnings TTM y FWD" xr:uid="{A0FB93F8-E96F-46A3-9017-867A83F840AD}"/>
    <hyperlink ref="B32" location="'Métricas Financieras'!B1503" display="Price/book" xr:uid="{7A9E72DB-4A7D-4E0A-BA85-947B782EDB76}"/>
    <hyperlink ref="B31" location="'Métricas Financieras'!B1380" display="Price/Free cash flow" xr:uid="{3812DDB2-A7D3-4A16-8B20-A496E75855D3}"/>
    <hyperlink ref="B33" location="'Métricas Financieras'!B1610" display="EV/EBIT" xr:uid="{AAD69158-2428-4D78-89EB-407EE4EFB0B5}"/>
    <hyperlink ref="B34" location="'Métricas Financieras'!B1674" display="EV/EBITDA" xr:uid="{DBE83F5D-D7EF-4C90-81C7-191C37ADFFC1}"/>
    <hyperlink ref="B35" location="'Métricas Financieras'!B1778" display="PEG Ratio" xr:uid="{BE465347-4049-4BBD-89F7-70D92F699843}"/>
    <hyperlink ref="B1820" r:id="rId1" xr:uid="{AA19FC60-9A22-4423-A15A-0B573D2C3B10}"/>
    <hyperlink ref="B30" location="'Métricas Financieras'!B1299" display="Price/Sales" xr:uid="{C7721B50-6D25-4DEE-89FA-304B773A1E68}"/>
  </hyperlinks>
  <pageMargins left="0.7" right="0.7" top="0.75" bottom="0.75" header="0.3" footer="0.3"/>
  <pageSetup orientation="portrait" horizontalDpi="0" verticalDpi="0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80E3E2-738D-42D6-8BBE-1D6272D9ADBD}">
  <dimension ref="B2:W67"/>
  <sheetViews>
    <sheetView showGridLines="0" zoomScale="145" zoomScaleNormal="145" workbookViewId="0">
      <selection activeCell="G2" sqref="G2"/>
    </sheetView>
  </sheetViews>
  <sheetFormatPr defaultColWidth="9.140625" defaultRowHeight="12.75" x14ac:dyDescent="0.2"/>
  <cols>
    <col min="1" max="1" width="3.28515625" customWidth="1"/>
    <col min="2" max="2" width="1.7109375" customWidth="1"/>
    <col min="3" max="3" width="33.5703125" customWidth="1"/>
    <col min="4" max="4" width="11.42578125" customWidth="1"/>
    <col min="5" max="5" width="10.85546875" customWidth="1"/>
    <col min="6" max="6" width="10.28515625" customWidth="1"/>
    <col min="8" max="8" width="9.140625" customWidth="1"/>
    <col min="9" max="9" width="10.7109375" customWidth="1"/>
    <col min="14" max="14" width="10.140625" customWidth="1"/>
  </cols>
  <sheetData>
    <row r="2" spans="2:8" ht="15.75" x14ac:dyDescent="0.25">
      <c r="B2" s="4" t="s">
        <v>57</v>
      </c>
      <c r="C2" s="2"/>
      <c r="D2" s="9" t="s">
        <v>2</v>
      </c>
      <c r="E2" s="9"/>
    </row>
    <row r="3" spans="2:8" x14ac:dyDescent="0.2">
      <c r="D3" s="3"/>
    </row>
    <row r="4" spans="2:8" x14ac:dyDescent="0.2">
      <c r="D4" s="3"/>
    </row>
    <row r="5" spans="2:8" x14ac:dyDescent="0.2">
      <c r="B5" s="127" t="s">
        <v>0</v>
      </c>
      <c r="C5" s="127"/>
      <c r="D5" s="128"/>
      <c r="E5" s="129"/>
      <c r="F5" s="9" t="s">
        <v>65</v>
      </c>
    </row>
    <row r="6" spans="2:8" x14ac:dyDescent="0.2">
      <c r="B6" s="127" t="s">
        <v>9</v>
      </c>
      <c r="C6" s="127"/>
      <c r="D6" s="130"/>
      <c r="E6" s="131"/>
    </row>
    <row r="7" spans="2:8" x14ac:dyDescent="0.2">
      <c r="B7" s="127" t="s">
        <v>35</v>
      </c>
      <c r="C7" s="127"/>
      <c r="D7" s="128"/>
      <c r="E7" s="129"/>
    </row>
    <row r="8" spans="2:8" ht="7.5" customHeight="1" x14ac:dyDescent="0.2"/>
    <row r="9" spans="2:8" x14ac:dyDescent="0.2">
      <c r="B9" s="127" t="s">
        <v>36</v>
      </c>
      <c r="C9" s="127"/>
      <c r="D9" s="132" t="e">
        <f>+D6/D7</f>
        <v>#DIV/0!</v>
      </c>
      <c r="E9" s="133"/>
    </row>
    <row r="10" spans="2:8" x14ac:dyDescent="0.2">
      <c r="B10" s="14"/>
      <c r="C10" s="14"/>
    </row>
    <row r="11" spans="2:8" x14ac:dyDescent="0.2">
      <c r="B11" s="14"/>
      <c r="C11" s="14"/>
      <c r="D11" s="12">
        <v>2020</v>
      </c>
      <c r="E11" s="12">
        <v>2021</v>
      </c>
      <c r="F11" s="12">
        <v>2022</v>
      </c>
      <c r="G11" s="12">
        <v>2023</v>
      </c>
      <c r="H11" s="12" t="s">
        <v>25</v>
      </c>
    </row>
    <row r="12" spans="2:8" x14ac:dyDescent="0.2">
      <c r="C12" t="s">
        <v>27</v>
      </c>
      <c r="D12" s="16"/>
      <c r="E12" s="16"/>
      <c r="F12" s="16"/>
      <c r="G12" s="16"/>
      <c r="H12" s="16"/>
    </row>
    <row r="13" spans="2:8" ht="6" customHeight="1" x14ac:dyDescent="0.2"/>
    <row r="14" spans="2:8" x14ac:dyDescent="0.2">
      <c r="B14" s="14"/>
      <c r="C14" t="s">
        <v>26</v>
      </c>
      <c r="E14" s="44" t="e">
        <f>+E12/D12-1</f>
        <v>#DIV/0!</v>
      </c>
      <c r="F14" s="44" t="e">
        <f>+F12/E12-1</f>
        <v>#DIV/0!</v>
      </c>
      <c r="G14" s="44" t="e">
        <f>+G12/F12-1</f>
        <v>#DIV/0!</v>
      </c>
      <c r="H14" s="44" t="e">
        <f>+H12/G12-1</f>
        <v>#DIV/0!</v>
      </c>
    </row>
    <row r="15" spans="2:8" x14ac:dyDescent="0.2">
      <c r="B15" s="14"/>
      <c r="C15" t="s">
        <v>28</v>
      </c>
      <c r="D15" s="34" t="e">
        <f>+AVERAGE(E14:H14)</f>
        <v>#DIV/0!</v>
      </c>
    </row>
    <row r="16" spans="2:8" x14ac:dyDescent="0.2">
      <c r="B16" s="14"/>
      <c r="C16" s="14"/>
    </row>
    <row r="17" spans="2:23" x14ac:dyDescent="0.2">
      <c r="D17" t="s">
        <v>5</v>
      </c>
      <c r="E17" t="s">
        <v>7</v>
      </c>
      <c r="F17" t="s">
        <v>3</v>
      </c>
    </row>
    <row r="18" spans="2:23" x14ac:dyDescent="0.2">
      <c r="B18" s="127" t="s">
        <v>30</v>
      </c>
      <c r="C18" s="127"/>
      <c r="D18" s="15"/>
      <c r="E18" s="16"/>
      <c r="F18" s="10">
        <v>0.25</v>
      </c>
    </row>
    <row r="19" spans="2:23" x14ac:dyDescent="0.2">
      <c r="B19" s="127" t="s">
        <v>8</v>
      </c>
      <c r="C19" s="127"/>
      <c r="D19" s="15"/>
      <c r="E19" s="16"/>
      <c r="F19" s="10">
        <v>0.5</v>
      </c>
    </row>
    <row r="20" spans="2:23" ht="13.5" thickBot="1" x14ac:dyDescent="0.25">
      <c r="B20" s="127" t="s">
        <v>12</v>
      </c>
      <c r="C20" s="127"/>
      <c r="D20" s="15"/>
      <c r="E20" s="16"/>
      <c r="F20" s="11">
        <v>0.25</v>
      </c>
    </row>
    <row r="21" spans="2:23" x14ac:dyDescent="0.2">
      <c r="B21" s="127" t="s">
        <v>18</v>
      </c>
      <c r="C21" s="127"/>
      <c r="D21" s="52">
        <v>0.12</v>
      </c>
      <c r="F21" s="35">
        <f>+F18+F19+F20</f>
        <v>1</v>
      </c>
      <c r="Q21" s="13"/>
      <c r="R21" s="13"/>
      <c r="S21" s="13"/>
      <c r="T21" s="13"/>
      <c r="U21" s="13"/>
      <c r="V21" s="13"/>
      <c r="W21" s="13"/>
    </row>
    <row r="22" spans="2:23" x14ac:dyDescent="0.2">
      <c r="D22" s="3"/>
      <c r="Q22" s="13"/>
      <c r="R22" s="13"/>
      <c r="S22" s="13"/>
      <c r="T22" s="13"/>
      <c r="U22" s="13"/>
      <c r="V22" s="13"/>
      <c r="W22" s="13"/>
    </row>
    <row r="23" spans="2:23" hidden="1" x14ac:dyDescent="0.2">
      <c r="B23" s="126" t="s">
        <v>19</v>
      </c>
      <c r="C23" s="126"/>
      <c r="D23" s="3"/>
      <c r="Q23" s="13"/>
      <c r="R23" s="13"/>
      <c r="S23" s="13"/>
      <c r="T23" s="13"/>
      <c r="U23" s="13"/>
      <c r="V23" s="13"/>
      <c r="W23" s="13"/>
    </row>
    <row r="24" spans="2:23" hidden="1" x14ac:dyDescent="0.2">
      <c r="B24" s="127" t="s">
        <v>16</v>
      </c>
      <c r="C24" s="127"/>
      <c r="D24" s="45">
        <v>8.1000000000000003E-2</v>
      </c>
      <c r="Q24" s="13"/>
      <c r="R24" s="13"/>
      <c r="S24" s="13"/>
      <c r="T24" s="13"/>
      <c r="U24" s="13"/>
      <c r="V24" s="13"/>
      <c r="W24" s="13"/>
    </row>
    <row r="25" spans="2:23" hidden="1" x14ac:dyDescent="0.2">
      <c r="B25" s="127" t="s">
        <v>24</v>
      </c>
      <c r="C25" s="127"/>
      <c r="D25" s="45">
        <v>0.12</v>
      </c>
      <c r="Q25" s="13"/>
      <c r="R25" s="13"/>
      <c r="S25" s="13"/>
      <c r="T25" s="13"/>
      <c r="U25" s="13"/>
      <c r="V25" s="13"/>
      <c r="W25" s="13"/>
    </row>
    <row r="26" spans="2:23" hidden="1" x14ac:dyDescent="0.2">
      <c r="B26" s="127" t="s">
        <v>17</v>
      </c>
      <c r="C26" s="127"/>
      <c r="D26" s="33">
        <v>1.1000000000000001</v>
      </c>
      <c r="Q26" s="13"/>
      <c r="R26" s="13"/>
      <c r="S26" s="13"/>
      <c r="T26" s="13"/>
      <c r="U26" s="13"/>
      <c r="V26" s="13"/>
      <c r="W26" s="13"/>
    </row>
    <row r="27" spans="2:23" ht="6" hidden="1" customHeight="1" x14ac:dyDescent="0.2">
      <c r="Q27" s="13"/>
      <c r="R27" s="13"/>
      <c r="S27" s="13"/>
      <c r="T27" s="13"/>
      <c r="U27" s="13"/>
      <c r="V27" s="13"/>
      <c r="W27" s="13"/>
    </row>
    <row r="28" spans="2:23" hidden="1" x14ac:dyDescent="0.2">
      <c r="B28" s="127" t="s">
        <v>18</v>
      </c>
      <c r="C28" s="127"/>
      <c r="D28" s="34">
        <f>+D24+D26*(D25-D24)</f>
        <v>0.1239</v>
      </c>
      <c r="Q28" s="13"/>
      <c r="R28" s="13"/>
      <c r="S28" s="13"/>
      <c r="T28" s="13"/>
      <c r="U28" s="13"/>
      <c r="V28" s="13"/>
      <c r="W28" s="13"/>
    </row>
    <row r="29" spans="2:23" hidden="1" x14ac:dyDescent="0.2">
      <c r="D29" s="3"/>
      <c r="Q29" s="13"/>
      <c r="R29" s="13"/>
      <c r="S29" s="13"/>
      <c r="T29" s="13"/>
      <c r="U29" s="13"/>
      <c r="V29" s="13"/>
      <c r="W29" s="13"/>
    </row>
    <row r="30" spans="2:23" ht="13.5" thickBot="1" x14ac:dyDescent="0.25">
      <c r="N30" s="1"/>
      <c r="O30" s="13"/>
      <c r="P30" s="13"/>
      <c r="Q30" s="13"/>
      <c r="R30" s="13"/>
      <c r="S30" s="13"/>
      <c r="T30" s="13"/>
      <c r="U30" s="13"/>
      <c r="V30" s="13"/>
      <c r="W30" s="13"/>
    </row>
    <row r="31" spans="2:23" x14ac:dyDescent="0.2">
      <c r="C31" s="25" t="s">
        <v>11</v>
      </c>
      <c r="D31" s="19">
        <v>2024</v>
      </c>
      <c r="E31" s="5">
        <f>D31+1</f>
        <v>2025</v>
      </c>
      <c r="F31" s="5">
        <f>E31+1</f>
        <v>2026</v>
      </c>
      <c r="G31" s="5">
        <f t="shared" ref="G31:H31" si="0">F31+1</f>
        <v>2027</v>
      </c>
      <c r="H31" s="5">
        <f t="shared" si="0"/>
        <v>2028</v>
      </c>
      <c r="I31" s="20" t="s">
        <v>13</v>
      </c>
      <c r="O31" s="13"/>
      <c r="P31" s="13"/>
      <c r="Q31" s="13"/>
      <c r="R31" s="13"/>
      <c r="S31" s="13"/>
      <c r="T31" s="13"/>
      <c r="U31" s="13"/>
      <c r="V31" s="13"/>
      <c r="W31" s="13"/>
    </row>
    <row r="32" spans="2:23" x14ac:dyDescent="0.2">
      <c r="C32" s="24" t="s">
        <v>10</v>
      </c>
      <c r="D32" s="21">
        <f>D7*(1+$D$18)</f>
        <v>0</v>
      </c>
      <c r="E32" s="6">
        <f>D32*(1+$D$18)</f>
        <v>0</v>
      </c>
      <c r="F32" s="6">
        <f>E32*(1+$D$18)</f>
        <v>0</v>
      </c>
      <c r="G32" s="6">
        <f t="shared" ref="G32:H32" si="1">F32*(1+$D$18)</f>
        <v>0</v>
      </c>
      <c r="H32" s="6">
        <f t="shared" si="1"/>
        <v>0</v>
      </c>
      <c r="I32" s="8">
        <f>H32*E18</f>
        <v>0</v>
      </c>
      <c r="O32" s="13"/>
      <c r="P32" s="13"/>
      <c r="Q32" s="13"/>
      <c r="R32" s="13"/>
      <c r="S32" s="13"/>
      <c r="T32" s="13"/>
      <c r="U32" s="13"/>
      <c r="V32" s="13"/>
      <c r="W32" s="13"/>
    </row>
    <row r="33" spans="3:23" x14ac:dyDescent="0.2">
      <c r="C33" s="17" t="str">
        <f>CONCATENATE("Valor Presente ",D21*100," % ")</f>
        <v xml:space="preserve">Valor Presente 12 % </v>
      </c>
      <c r="D33" s="21">
        <f>+D32/(1+$D$21)^(1)</f>
        <v>0</v>
      </c>
      <c r="E33" s="6">
        <f>+E32/(1+$D$21)^(2)</f>
        <v>0</v>
      </c>
      <c r="F33" s="6">
        <f>+F32/(1+$D$21)^(3)</f>
        <v>0</v>
      </c>
      <c r="G33" s="6">
        <f>+G32/(1+$D$21)^(4)</f>
        <v>0</v>
      </c>
      <c r="H33" s="6">
        <f>+H32/(1+$D$21)^(5)</f>
        <v>0</v>
      </c>
      <c r="I33" s="8">
        <f>+I32/(1+$D$21)^(5)</f>
        <v>0</v>
      </c>
      <c r="O33" s="13"/>
      <c r="P33" s="13"/>
      <c r="Q33" s="13"/>
      <c r="R33" s="13"/>
      <c r="S33" s="13"/>
      <c r="T33" s="13"/>
      <c r="U33" s="13"/>
      <c r="V33" s="13"/>
      <c r="W33" s="13"/>
    </row>
    <row r="34" spans="3:23" ht="13.5" thickBot="1" x14ac:dyDescent="0.25">
      <c r="C34" s="18" t="s">
        <v>4</v>
      </c>
      <c r="D34" s="22">
        <f>SUM(D33:I33)</f>
        <v>0</v>
      </c>
      <c r="E34" s="7"/>
      <c r="F34" s="7"/>
      <c r="G34" s="7"/>
      <c r="H34" s="7"/>
      <c r="I34" s="23"/>
      <c r="O34" s="13"/>
      <c r="P34" s="13"/>
      <c r="Q34" s="13"/>
      <c r="R34" s="13"/>
      <c r="T34" s="13"/>
      <c r="U34" s="13"/>
      <c r="V34" s="13"/>
      <c r="W34" s="13"/>
    </row>
    <row r="35" spans="3:23" x14ac:dyDescent="0.2">
      <c r="O35" s="13"/>
      <c r="P35" s="13"/>
      <c r="Q35" s="13"/>
      <c r="R35" s="13"/>
      <c r="S35" s="13"/>
      <c r="T35" s="13"/>
      <c r="U35" s="13"/>
      <c r="V35" s="13"/>
      <c r="W35" s="13"/>
    </row>
    <row r="36" spans="3:23" ht="13.5" thickBot="1" x14ac:dyDescent="0.25">
      <c r="I36" s="1"/>
      <c r="O36" s="13"/>
      <c r="P36" s="13"/>
      <c r="Q36" s="13"/>
      <c r="R36" s="13"/>
      <c r="S36" s="13"/>
      <c r="T36" s="13"/>
      <c r="U36" s="13"/>
      <c r="V36" s="13"/>
      <c r="W36" s="13"/>
    </row>
    <row r="37" spans="3:23" x14ac:dyDescent="0.2">
      <c r="C37" s="26" t="s">
        <v>8</v>
      </c>
      <c r="D37" s="19">
        <v>2024</v>
      </c>
      <c r="E37" s="5">
        <f>D37+1</f>
        <v>2025</v>
      </c>
      <c r="F37" s="5">
        <f>E37+1</f>
        <v>2026</v>
      </c>
      <c r="G37" s="5">
        <f t="shared" ref="G37:H37" si="2">F37+1</f>
        <v>2027</v>
      </c>
      <c r="H37" s="5">
        <f t="shared" si="2"/>
        <v>2028</v>
      </c>
      <c r="I37" s="20" t="s">
        <v>13</v>
      </c>
      <c r="O37" s="13"/>
      <c r="P37" s="13"/>
      <c r="Q37" s="13"/>
      <c r="R37" s="13"/>
      <c r="S37" s="13"/>
      <c r="T37" s="13"/>
      <c r="U37" s="13"/>
      <c r="V37" s="13"/>
      <c r="W37" s="13"/>
    </row>
    <row r="38" spans="3:23" x14ac:dyDescent="0.2">
      <c r="C38" s="24" t="s">
        <v>10</v>
      </c>
      <c r="D38" s="21">
        <f>D7*(1+$D$19)</f>
        <v>0</v>
      </c>
      <c r="E38" s="6">
        <f>D38*(1+$D$19)</f>
        <v>0</v>
      </c>
      <c r="F38" s="6">
        <f>E38*(1+$D$19)</f>
        <v>0</v>
      </c>
      <c r="G38" s="6">
        <f t="shared" ref="G38:H38" si="3">F38*(1+$D$19)</f>
        <v>0</v>
      </c>
      <c r="H38" s="6">
        <f t="shared" si="3"/>
        <v>0</v>
      </c>
      <c r="I38" s="8">
        <f>H38*E19</f>
        <v>0</v>
      </c>
      <c r="O38" s="13"/>
      <c r="P38" s="13"/>
      <c r="Q38" s="13"/>
      <c r="R38" s="13"/>
      <c r="S38" s="13"/>
      <c r="T38" s="13"/>
      <c r="U38" s="13"/>
      <c r="V38" s="13"/>
      <c r="W38" s="13"/>
    </row>
    <row r="39" spans="3:23" x14ac:dyDescent="0.2">
      <c r="C39" s="17" t="str">
        <f>C33</f>
        <v xml:space="preserve">Valor Presente 12 % </v>
      </c>
      <c r="D39" s="21">
        <f>+D38/(1+$D$21)^(1)</f>
        <v>0</v>
      </c>
      <c r="E39" s="6">
        <f>+E38/(1+$D$21)^(2)</f>
        <v>0</v>
      </c>
      <c r="F39" s="6">
        <f>+F38/(1+$D$21)^(3)</f>
        <v>0</v>
      </c>
      <c r="G39" s="6">
        <f>+G38/(1+$D$21)^(4)</f>
        <v>0</v>
      </c>
      <c r="H39" s="6">
        <f>+H38/(1+$D$21)^(5)</f>
        <v>0</v>
      </c>
      <c r="I39" s="8">
        <f>+I38/(1+$D$21)^(5)</f>
        <v>0</v>
      </c>
      <c r="O39" s="13"/>
      <c r="P39" s="13"/>
      <c r="Q39" s="13"/>
      <c r="R39" s="13"/>
      <c r="S39" s="13"/>
      <c r="T39" s="13"/>
      <c r="U39" s="13"/>
      <c r="V39" s="13"/>
      <c r="W39" s="13"/>
    </row>
    <row r="40" spans="3:23" ht="13.5" thickBot="1" x14ac:dyDescent="0.25">
      <c r="C40" s="18" t="s">
        <v>4</v>
      </c>
      <c r="D40" s="22">
        <f>SUM(D39:I39)</f>
        <v>0</v>
      </c>
      <c r="E40" s="7"/>
      <c r="F40" s="7"/>
      <c r="G40" s="7"/>
      <c r="H40" s="7"/>
      <c r="I40" s="23"/>
      <c r="O40" s="13"/>
      <c r="P40" s="13"/>
      <c r="Q40" s="13"/>
      <c r="R40" s="13"/>
      <c r="S40" s="13"/>
      <c r="T40" s="13"/>
      <c r="U40" s="13"/>
      <c r="V40" s="13"/>
      <c r="W40" s="13"/>
    </row>
    <row r="41" spans="3:23" x14ac:dyDescent="0.2">
      <c r="O41" s="13"/>
      <c r="P41" s="13"/>
      <c r="Q41" s="13"/>
      <c r="R41" s="13"/>
      <c r="S41" s="13"/>
      <c r="T41" s="13"/>
      <c r="U41" s="13"/>
      <c r="V41" s="13"/>
      <c r="W41" s="13"/>
    </row>
    <row r="42" spans="3:23" ht="13.5" thickBot="1" x14ac:dyDescent="0.25">
      <c r="I42" s="1"/>
      <c r="O42" s="13"/>
      <c r="P42" s="13"/>
      <c r="Q42" s="13"/>
      <c r="R42" s="13"/>
      <c r="S42" s="13"/>
      <c r="T42" s="13"/>
      <c r="U42" s="13"/>
      <c r="V42" s="13"/>
      <c r="W42" s="13"/>
    </row>
    <row r="43" spans="3:23" x14ac:dyDescent="0.2">
      <c r="C43" s="27" t="s">
        <v>12</v>
      </c>
      <c r="D43" s="19">
        <v>2024</v>
      </c>
      <c r="E43" s="5">
        <f>D43+1</f>
        <v>2025</v>
      </c>
      <c r="F43" s="5">
        <f>E43+1</f>
        <v>2026</v>
      </c>
      <c r="G43" s="5">
        <f t="shared" ref="G43:H43" si="4">F43+1</f>
        <v>2027</v>
      </c>
      <c r="H43" s="5">
        <f t="shared" si="4"/>
        <v>2028</v>
      </c>
      <c r="I43" s="20" t="s">
        <v>13</v>
      </c>
      <c r="O43" s="13"/>
      <c r="P43" s="13"/>
      <c r="Q43" s="13"/>
      <c r="R43" s="13"/>
      <c r="S43" s="13"/>
      <c r="T43" s="13"/>
      <c r="U43" s="13"/>
      <c r="V43" s="13"/>
      <c r="W43" s="13"/>
    </row>
    <row r="44" spans="3:23" x14ac:dyDescent="0.2">
      <c r="C44" s="24" t="s">
        <v>10</v>
      </c>
      <c r="D44" s="21">
        <f>D7*(1+$D$20)</f>
        <v>0</v>
      </c>
      <c r="E44" s="6">
        <f>D44*(1+$D$20)</f>
        <v>0</v>
      </c>
      <c r="F44" s="6">
        <f>E44*(1+$D$20)</f>
        <v>0</v>
      </c>
      <c r="G44" s="6">
        <f t="shared" ref="G44:H44" si="5">F44*(1+$D$20)</f>
        <v>0</v>
      </c>
      <c r="H44" s="6">
        <f t="shared" si="5"/>
        <v>0</v>
      </c>
      <c r="I44" s="8">
        <f>H44*E20</f>
        <v>0</v>
      </c>
      <c r="O44" s="13"/>
      <c r="P44" s="13"/>
      <c r="Q44" s="13"/>
      <c r="R44" s="13"/>
    </row>
    <row r="45" spans="3:23" x14ac:dyDescent="0.2">
      <c r="C45" s="17" t="str">
        <f>C39</f>
        <v xml:space="preserve">Valor Presente 12 % </v>
      </c>
      <c r="D45" s="21">
        <f>+D44/(1+$D$21)^(1)</f>
        <v>0</v>
      </c>
      <c r="E45" s="6">
        <f>+E44/(1+$D$21)^(2)</f>
        <v>0</v>
      </c>
      <c r="F45" s="6">
        <f>+F44/(1+$D$21)^(3)</f>
        <v>0</v>
      </c>
      <c r="G45" s="6">
        <f>+G44/(1+$D$21)^(4)</f>
        <v>0</v>
      </c>
      <c r="H45" s="6">
        <f>+H44/(1+$D$21)^(5)</f>
        <v>0</v>
      </c>
      <c r="I45" s="8">
        <f>+I44/(1+$D$21)^(5)</f>
        <v>0</v>
      </c>
      <c r="O45" s="13"/>
      <c r="P45" s="13"/>
      <c r="Q45" s="13"/>
      <c r="R45" s="13"/>
    </row>
    <row r="46" spans="3:23" ht="13.5" thickBot="1" x14ac:dyDescent="0.25">
      <c r="C46" s="18" t="s">
        <v>4</v>
      </c>
      <c r="D46" s="22">
        <f>SUM(D45:I45)</f>
        <v>0</v>
      </c>
      <c r="E46" s="7"/>
      <c r="F46" s="7"/>
      <c r="G46" s="7"/>
      <c r="H46" s="7"/>
      <c r="I46" s="23"/>
      <c r="O46" s="13"/>
      <c r="P46" s="13"/>
      <c r="Q46" s="13"/>
      <c r="R46" s="13"/>
    </row>
    <row r="47" spans="3:23" x14ac:dyDescent="0.2">
      <c r="O47" s="13"/>
      <c r="P47" s="13"/>
      <c r="Q47" s="13"/>
      <c r="R47" s="13"/>
    </row>
    <row r="48" spans="3:23" ht="13.5" thickBot="1" x14ac:dyDescent="0.25">
      <c r="O48" s="13"/>
      <c r="P48" s="13"/>
      <c r="Q48" s="13"/>
      <c r="R48" s="13"/>
    </row>
    <row r="49" spans="3:18" x14ac:dyDescent="0.2">
      <c r="C49" s="39" t="s">
        <v>20</v>
      </c>
      <c r="D49" s="19">
        <v>2024</v>
      </c>
      <c r="E49" s="5">
        <f>D49+1</f>
        <v>2025</v>
      </c>
      <c r="F49" s="5">
        <f>E49+1</f>
        <v>2026</v>
      </c>
      <c r="G49" s="5">
        <f t="shared" ref="G49:H49" si="6">F49+1</f>
        <v>2027</v>
      </c>
      <c r="H49" s="5">
        <f t="shared" si="6"/>
        <v>2028</v>
      </c>
      <c r="I49" s="20" t="s">
        <v>22</v>
      </c>
      <c r="O49" s="13"/>
      <c r="P49" s="13"/>
      <c r="Q49" s="13"/>
      <c r="R49" s="13"/>
    </row>
    <row r="50" spans="3:18" x14ac:dyDescent="0.2">
      <c r="C50" s="24" t="s">
        <v>21</v>
      </c>
      <c r="D50" s="37"/>
      <c r="E50" s="36"/>
      <c r="F50" s="15"/>
      <c r="G50" s="15"/>
      <c r="H50" s="15"/>
      <c r="I50" s="33"/>
      <c r="O50" s="13"/>
      <c r="P50" s="13"/>
      <c r="Q50" s="13"/>
      <c r="R50" s="13"/>
    </row>
    <row r="51" spans="3:18" x14ac:dyDescent="0.2">
      <c r="C51" s="24" t="s">
        <v>10</v>
      </c>
      <c r="D51" s="40">
        <f>+D7*(1+D50)</f>
        <v>0</v>
      </c>
      <c r="E51" s="38">
        <f t="shared" ref="E51:H51" si="7">+D51*(1+E50)</f>
        <v>0</v>
      </c>
      <c r="F51" s="6">
        <f t="shared" si="7"/>
        <v>0</v>
      </c>
      <c r="G51" s="6">
        <f t="shared" si="7"/>
        <v>0</v>
      </c>
      <c r="H51" s="6">
        <f t="shared" si="7"/>
        <v>0</v>
      </c>
      <c r="I51" s="8">
        <f>+H51*I50</f>
        <v>0</v>
      </c>
      <c r="O51" s="13"/>
      <c r="P51" s="13"/>
      <c r="Q51" s="13"/>
      <c r="R51" s="13"/>
    </row>
    <row r="52" spans="3:18" x14ac:dyDescent="0.2">
      <c r="C52" s="17" t="str">
        <f>C45</f>
        <v xml:space="preserve">Valor Presente 12 % </v>
      </c>
      <c r="D52" s="21">
        <f>+D51/(1+$D$21)^(1)</f>
        <v>0</v>
      </c>
      <c r="E52" s="6">
        <f>+E51/(1+$D$21)^(2)</f>
        <v>0</v>
      </c>
      <c r="F52" s="6">
        <f>+F51/(1+$D$21)^(3)</f>
        <v>0</v>
      </c>
      <c r="G52" s="6">
        <f>+G51/(1+$D$21)^(4)</f>
        <v>0</v>
      </c>
      <c r="H52" s="6">
        <f>+H51/(1+$D$21)^(5)</f>
        <v>0</v>
      </c>
      <c r="I52" s="8">
        <f>+I51/(1+$D$21)^(5)</f>
        <v>0</v>
      </c>
      <c r="O52" s="13"/>
      <c r="P52" s="13"/>
      <c r="Q52" s="13"/>
      <c r="R52" s="13"/>
    </row>
    <row r="53" spans="3:18" ht="13.5" thickBot="1" x14ac:dyDescent="0.25">
      <c r="C53" s="18" t="s">
        <v>4</v>
      </c>
      <c r="D53" s="22">
        <f>SUM(D52:I52)</f>
        <v>0</v>
      </c>
      <c r="E53" s="7"/>
      <c r="F53" s="7"/>
      <c r="G53" s="7"/>
      <c r="H53" s="7"/>
      <c r="I53" s="23"/>
      <c r="O53" s="13"/>
      <c r="P53" s="13"/>
      <c r="Q53" s="13"/>
      <c r="R53" s="13"/>
    </row>
    <row r="54" spans="3:18" x14ac:dyDescent="0.2">
      <c r="O54" s="13"/>
      <c r="P54" s="13"/>
      <c r="Q54" s="13"/>
      <c r="R54" s="13"/>
    </row>
    <row r="55" spans="3:18" x14ac:dyDescent="0.2">
      <c r="O55" s="13"/>
      <c r="P55" s="13"/>
      <c r="Q55" s="13"/>
      <c r="R55" s="13"/>
    </row>
    <row r="56" spans="3:18" ht="13.5" thickBot="1" x14ac:dyDescent="0.25">
      <c r="C56" t="s">
        <v>29</v>
      </c>
      <c r="O56" s="13"/>
      <c r="P56" s="13"/>
      <c r="Q56" s="13"/>
      <c r="R56" s="13"/>
    </row>
    <row r="57" spans="3:18" ht="38.25" x14ac:dyDescent="0.2">
      <c r="C57" s="28" t="s">
        <v>1</v>
      </c>
      <c r="D57" s="29" t="s">
        <v>6</v>
      </c>
      <c r="E57" s="47" t="s">
        <v>31</v>
      </c>
      <c r="F57" s="46" t="s">
        <v>32</v>
      </c>
      <c r="H57" s="79" t="s">
        <v>64</v>
      </c>
      <c r="O57" s="13"/>
      <c r="P57" s="13"/>
      <c r="Q57" s="13"/>
      <c r="R57" s="13"/>
    </row>
    <row r="58" spans="3:18" x14ac:dyDescent="0.2">
      <c r="C58" s="30" t="s">
        <v>15</v>
      </c>
      <c r="D58" s="6">
        <f>D34</f>
        <v>0</v>
      </c>
      <c r="E58" s="6">
        <f>+D58-$D$6</f>
        <v>0</v>
      </c>
      <c r="F58" s="49" t="e">
        <f>E58/$D$6</f>
        <v>#DIV/0!</v>
      </c>
      <c r="H58" s="80">
        <f>D58*F18</f>
        <v>0</v>
      </c>
      <c r="O58" s="13"/>
      <c r="P58" s="13"/>
      <c r="Q58" s="13"/>
      <c r="R58" s="13"/>
    </row>
    <row r="59" spans="3:18" x14ac:dyDescent="0.2">
      <c r="C59" s="31" t="s">
        <v>33</v>
      </c>
      <c r="D59" s="6">
        <f>D40</f>
        <v>0</v>
      </c>
      <c r="E59" s="6">
        <f t="shared" ref="E59:E62" si="8">+D59-$D$6</f>
        <v>0</v>
      </c>
      <c r="F59" s="49" t="e">
        <f t="shared" ref="F59:F62" si="9">E59/$D$6</f>
        <v>#DIV/0!</v>
      </c>
      <c r="H59" s="80">
        <f>D59*F19</f>
        <v>0</v>
      </c>
      <c r="O59" s="13"/>
      <c r="P59" s="13"/>
      <c r="Q59" s="13"/>
      <c r="R59" s="13"/>
    </row>
    <row r="60" spans="3:18" x14ac:dyDescent="0.2">
      <c r="C60" s="32" t="s">
        <v>34</v>
      </c>
      <c r="D60" s="6">
        <f>D46</f>
        <v>0</v>
      </c>
      <c r="E60" s="6">
        <f t="shared" si="8"/>
        <v>0</v>
      </c>
      <c r="F60" s="49" t="e">
        <f t="shared" si="9"/>
        <v>#DIV/0!</v>
      </c>
      <c r="H60" s="80">
        <f>D60*F20</f>
        <v>0</v>
      </c>
      <c r="J60" s="51"/>
      <c r="O60" s="13"/>
      <c r="P60" s="13"/>
      <c r="Q60" s="13"/>
      <c r="R60" s="13"/>
    </row>
    <row r="61" spans="3:18" x14ac:dyDescent="0.2">
      <c r="C61" s="41" t="s">
        <v>23</v>
      </c>
      <c r="D61" s="6">
        <f>+D53</f>
        <v>0</v>
      </c>
      <c r="E61" s="6">
        <f t="shared" si="8"/>
        <v>0</v>
      </c>
      <c r="F61" s="49" t="e">
        <f t="shared" si="9"/>
        <v>#DIV/0!</v>
      </c>
      <c r="O61" s="13"/>
      <c r="P61" s="13"/>
      <c r="Q61" s="13"/>
      <c r="R61" s="13"/>
    </row>
    <row r="62" spans="3:18" ht="13.5" thickBot="1" x14ac:dyDescent="0.25">
      <c r="C62" s="42" t="s">
        <v>14</v>
      </c>
      <c r="D62" s="43">
        <f>SUM(H58:H60)</f>
        <v>0</v>
      </c>
      <c r="E62" s="48">
        <f t="shared" si="8"/>
        <v>0</v>
      </c>
      <c r="F62" s="50" t="e">
        <f t="shared" si="9"/>
        <v>#DIV/0!</v>
      </c>
    </row>
    <row r="67" spans="4:4" x14ac:dyDescent="0.2">
      <c r="D67" s="13"/>
    </row>
  </sheetData>
  <mergeCells count="17">
    <mergeCell ref="B21:C21"/>
    <mergeCell ref="B5:C5"/>
    <mergeCell ref="D5:E5"/>
    <mergeCell ref="B6:C6"/>
    <mergeCell ref="D6:E6"/>
    <mergeCell ref="B7:C7"/>
    <mergeCell ref="D7:E7"/>
    <mergeCell ref="B9:C9"/>
    <mergeCell ref="D9:E9"/>
    <mergeCell ref="B18:C18"/>
    <mergeCell ref="B19:C19"/>
    <mergeCell ref="B20:C20"/>
    <mergeCell ref="B23:C23"/>
    <mergeCell ref="B24:C24"/>
    <mergeCell ref="B25:C25"/>
    <mergeCell ref="B26:C26"/>
    <mergeCell ref="B28:C28"/>
  </mergeCells>
  <conditionalFormatting sqref="D3:D9">
    <cfRule type="containsText" dxfId="33" priority="11" operator="containsText" text="overvalued">
      <formula>NOT(ISERROR(SEARCH("overvalued",D3)))</formula>
    </cfRule>
    <cfRule type="containsText" dxfId="32" priority="12" operator="containsText" text="undervalued">
      <formula>NOT(ISERROR(SEARCH("undervalued",D3)))</formula>
    </cfRule>
  </conditionalFormatting>
  <conditionalFormatting sqref="D15">
    <cfRule type="containsText" dxfId="31" priority="1" operator="containsText" text="overvalued">
      <formula>NOT(ISERROR(SEARCH("overvalued",D15)))</formula>
    </cfRule>
    <cfRule type="containsText" dxfId="30" priority="2" operator="containsText" text="undervalued">
      <formula>NOT(ISERROR(SEARCH("undervalued",D15)))</formula>
    </cfRule>
  </conditionalFormatting>
  <conditionalFormatting sqref="D18:D26 D28:D29">
    <cfRule type="containsText" dxfId="29" priority="13" operator="containsText" text="overvalued">
      <formula>NOT(ISERROR(SEARCH("overvalued",D18)))</formula>
    </cfRule>
    <cfRule type="containsText" dxfId="28" priority="14" operator="containsText" text="undervalued">
      <formula>NOT(ISERROR(SEARCH("undervalued",D18)))</formula>
    </cfRule>
  </conditionalFormatting>
  <conditionalFormatting sqref="D50:I50">
    <cfRule type="containsText" dxfId="27" priority="5" operator="containsText" text="overvalued">
      <formula>NOT(ISERROR(SEARCH("overvalued",D50)))</formula>
    </cfRule>
    <cfRule type="containsText" dxfId="26" priority="6" operator="containsText" text="undervalued">
      <formula>NOT(ISERROR(SEARCH("undervalued",D50)))</formula>
    </cfRule>
  </conditionalFormatting>
  <conditionalFormatting sqref="E14:H15">
    <cfRule type="containsText" dxfId="25" priority="3" operator="containsText" text="overvalued">
      <formula>NOT(ISERROR(SEARCH("overvalued",E14)))</formula>
    </cfRule>
    <cfRule type="containsText" dxfId="24" priority="4" operator="containsText" text="undervalued">
      <formula>NOT(ISERROR(SEARCH("undervalued",E14)))</formula>
    </cfRule>
  </conditionalFormatting>
  <pageMargins left="0.7" right="0.7" top="0.75" bottom="0.75" header="0.3" footer="0.3"/>
  <pageSetup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W67"/>
  <sheetViews>
    <sheetView showGridLines="0" zoomScale="145" zoomScaleNormal="145" workbookViewId="0">
      <selection activeCell="G2" sqref="G2"/>
    </sheetView>
  </sheetViews>
  <sheetFormatPr defaultColWidth="9.140625" defaultRowHeight="12.75" x14ac:dyDescent="0.2"/>
  <cols>
    <col min="1" max="1" width="3.28515625" customWidth="1"/>
    <col min="2" max="2" width="1.7109375" customWidth="1"/>
    <col min="3" max="3" width="33.5703125" customWidth="1"/>
    <col min="4" max="4" width="11.42578125" customWidth="1"/>
    <col min="5" max="5" width="10.85546875" customWidth="1"/>
    <col min="6" max="6" width="10.28515625" customWidth="1"/>
    <col min="14" max="14" width="10.140625" customWidth="1"/>
  </cols>
  <sheetData>
    <row r="2" spans="2:8" ht="15.75" x14ac:dyDescent="0.25">
      <c r="B2" s="4" t="s">
        <v>57</v>
      </c>
      <c r="C2" s="2"/>
      <c r="D2" s="9" t="s">
        <v>2</v>
      </c>
      <c r="E2" s="9"/>
    </row>
    <row r="3" spans="2:8" x14ac:dyDescent="0.2">
      <c r="D3" s="3"/>
    </row>
    <row r="4" spans="2:8" x14ac:dyDescent="0.2">
      <c r="D4" s="3"/>
    </row>
    <row r="5" spans="2:8" x14ac:dyDescent="0.2">
      <c r="B5" s="127" t="s">
        <v>0</v>
      </c>
      <c r="C5" s="127"/>
      <c r="D5" s="128"/>
      <c r="E5" s="129"/>
      <c r="F5" s="9" t="s">
        <v>65</v>
      </c>
    </row>
    <row r="6" spans="2:8" x14ac:dyDescent="0.2">
      <c r="B6" s="127" t="s">
        <v>9</v>
      </c>
      <c r="C6" s="127"/>
      <c r="D6" s="130"/>
      <c r="E6" s="131"/>
    </row>
    <row r="7" spans="2:8" x14ac:dyDescent="0.2">
      <c r="B7" s="127" t="s">
        <v>35</v>
      </c>
      <c r="C7" s="127"/>
      <c r="D7" s="128"/>
      <c r="E7" s="129"/>
    </row>
    <row r="8" spans="2:8" ht="7.5" customHeight="1" x14ac:dyDescent="0.2"/>
    <row r="9" spans="2:8" x14ac:dyDescent="0.2">
      <c r="B9" s="127" t="s">
        <v>36</v>
      </c>
      <c r="C9" s="127"/>
      <c r="D9" s="132" t="e">
        <f>+D6/D7</f>
        <v>#DIV/0!</v>
      </c>
      <c r="E9" s="133"/>
    </row>
    <row r="10" spans="2:8" x14ac:dyDescent="0.2">
      <c r="B10" s="14"/>
      <c r="C10" s="14"/>
    </row>
    <row r="11" spans="2:8" x14ac:dyDescent="0.2">
      <c r="B11" s="14"/>
      <c r="C11" s="14"/>
      <c r="D11" s="12">
        <v>2020</v>
      </c>
      <c r="E11" s="12">
        <v>2021</v>
      </c>
      <c r="F11" s="12">
        <v>2022</v>
      </c>
      <c r="G11" s="12">
        <v>2023</v>
      </c>
      <c r="H11" s="12" t="s">
        <v>25</v>
      </c>
    </row>
    <row r="12" spans="2:8" x14ac:dyDescent="0.2">
      <c r="C12" t="s">
        <v>27</v>
      </c>
      <c r="D12" s="16"/>
      <c r="E12" s="16"/>
      <c r="F12" s="16"/>
      <c r="G12" s="16"/>
      <c r="H12" s="16"/>
    </row>
    <row r="13" spans="2:8" ht="6" customHeight="1" x14ac:dyDescent="0.2"/>
    <row r="14" spans="2:8" x14ac:dyDescent="0.2">
      <c r="B14" s="14"/>
      <c r="C14" t="s">
        <v>26</v>
      </c>
      <c r="E14" s="44" t="e">
        <f>+E12/D12-1</f>
        <v>#DIV/0!</v>
      </c>
      <c r="F14" s="44" t="e">
        <f>+F12/E12-1</f>
        <v>#DIV/0!</v>
      </c>
      <c r="G14" s="44" t="e">
        <f>+G12/F12-1</f>
        <v>#DIV/0!</v>
      </c>
      <c r="H14" s="44" t="e">
        <f>+H12/G12-1</f>
        <v>#DIV/0!</v>
      </c>
    </row>
    <row r="15" spans="2:8" x14ac:dyDescent="0.2">
      <c r="B15" s="14"/>
      <c r="C15" t="s">
        <v>28</v>
      </c>
      <c r="D15" s="34" t="e">
        <f>+AVERAGE(E14:H14)</f>
        <v>#DIV/0!</v>
      </c>
    </row>
    <row r="16" spans="2:8" x14ac:dyDescent="0.2">
      <c r="B16" s="14"/>
      <c r="C16" s="14"/>
    </row>
    <row r="17" spans="2:23" x14ac:dyDescent="0.2">
      <c r="D17" t="s">
        <v>5</v>
      </c>
      <c r="E17" t="s">
        <v>7</v>
      </c>
      <c r="F17" t="s">
        <v>3</v>
      </c>
    </row>
    <row r="18" spans="2:23" x14ac:dyDescent="0.2">
      <c r="B18" s="127" t="s">
        <v>30</v>
      </c>
      <c r="C18" s="127"/>
      <c r="D18" s="15"/>
      <c r="E18" s="16"/>
      <c r="F18" s="10">
        <v>0.25</v>
      </c>
    </row>
    <row r="19" spans="2:23" x14ac:dyDescent="0.2">
      <c r="B19" s="127" t="s">
        <v>8</v>
      </c>
      <c r="C19" s="127"/>
      <c r="D19" s="15"/>
      <c r="E19" s="16"/>
      <c r="F19" s="10">
        <v>0.5</v>
      </c>
    </row>
    <row r="20" spans="2:23" ht="13.5" thickBot="1" x14ac:dyDescent="0.25">
      <c r="B20" s="127" t="s">
        <v>12</v>
      </c>
      <c r="C20" s="127"/>
      <c r="D20" s="15"/>
      <c r="E20" s="16"/>
      <c r="F20" s="11">
        <v>0.25</v>
      </c>
    </row>
    <row r="21" spans="2:23" x14ac:dyDescent="0.2">
      <c r="B21" s="127" t="s">
        <v>18</v>
      </c>
      <c r="C21" s="127"/>
      <c r="D21" s="52">
        <v>0.12</v>
      </c>
      <c r="F21" s="35">
        <f>+F18+F19+F20</f>
        <v>1</v>
      </c>
      <c r="Q21" s="13"/>
      <c r="R21" s="13"/>
      <c r="S21" s="13"/>
      <c r="T21" s="13"/>
      <c r="U21" s="13"/>
      <c r="V21" s="13"/>
      <c r="W21" s="13"/>
    </row>
    <row r="22" spans="2:23" x14ac:dyDescent="0.2">
      <c r="D22" s="3"/>
      <c r="Q22" s="13"/>
      <c r="R22" s="13"/>
      <c r="S22" s="13"/>
      <c r="T22" s="13"/>
      <c r="U22" s="13"/>
      <c r="V22" s="13"/>
      <c r="W22" s="13"/>
    </row>
    <row r="23" spans="2:23" hidden="1" x14ac:dyDescent="0.2">
      <c r="B23" s="126" t="s">
        <v>19</v>
      </c>
      <c r="C23" s="126"/>
      <c r="D23" s="3"/>
      <c r="Q23" s="13"/>
      <c r="R23" s="13"/>
      <c r="S23" s="13"/>
      <c r="T23" s="13"/>
      <c r="U23" s="13"/>
      <c r="V23" s="13"/>
      <c r="W23" s="13"/>
    </row>
    <row r="24" spans="2:23" hidden="1" x14ac:dyDescent="0.2">
      <c r="B24" s="127" t="s">
        <v>16</v>
      </c>
      <c r="C24" s="127"/>
      <c r="D24" s="45">
        <v>8.1000000000000003E-2</v>
      </c>
      <c r="Q24" s="13"/>
      <c r="R24" s="13"/>
      <c r="S24" s="13"/>
      <c r="T24" s="13"/>
      <c r="U24" s="13"/>
      <c r="V24" s="13"/>
      <c r="W24" s="13"/>
    </row>
    <row r="25" spans="2:23" hidden="1" x14ac:dyDescent="0.2">
      <c r="B25" s="127" t="s">
        <v>24</v>
      </c>
      <c r="C25" s="127"/>
      <c r="D25" s="45">
        <v>0.12</v>
      </c>
      <c r="Q25" s="13"/>
      <c r="R25" s="13"/>
      <c r="S25" s="13"/>
      <c r="T25" s="13"/>
      <c r="U25" s="13"/>
      <c r="V25" s="13"/>
      <c r="W25" s="13"/>
    </row>
    <row r="26" spans="2:23" hidden="1" x14ac:dyDescent="0.2">
      <c r="B26" s="127" t="s">
        <v>17</v>
      </c>
      <c r="C26" s="127"/>
      <c r="D26" s="33">
        <v>1.1000000000000001</v>
      </c>
      <c r="Q26" s="13"/>
      <c r="R26" s="13"/>
      <c r="S26" s="13"/>
      <c r="T26" s="13"/>
      <c r="U26" s="13"/>
      <c r="V26" s="13"/>
      <c r="W26" s="13"/>
    </row>
    <row r="27" spans="2:23" ht="6" hidden="1" customHeight="1" x14ac:dyDescent="0.2">
      <c r="Q27" s="13"/>
      <c r="R27" s="13"/>
      <c r="S27" s="13"/>
      <c r="T27" s="13"/>
      <c r="U27" s="13"/>
      <c r="V27" s="13"/>
      <c r="W27" s="13"/>
    </row>
    <row r="28" spans="2:23" hidden="1" x14ac:dyDescent="0.2">
      <c r="B28" s="127" t="s">
        <v>18</v>
      </c>
      <c r="C28" s="127"/>
      <c r="D28" s="34">
        <f>+D24+D26*(D25-D24)</f>
        <v>0.1239</v>
      </c>
      <c r="Q28" s="13"/>
      <c r="R28" s="13"/>
      <c r="S28" s="13"/>
      <c r="T28" s="13"/>
      <c r="U28" s="13"/>
      <c r="V28" s="13"/>
      <c r="W28" s="13"/>
    </row>
    <row r="29" spans="2:23" hidden="1" x14ac:dyDescent="0.2">
      <c r="D29" s="3"/>
      <c r="Q29" s="13"/>
      <c r="R29" s="13"/>
      <c r="S29" s="13"/>
      <c r="T29" s="13"/>
      <c r="U29" s="13"/>
      <c r="V29" s="13"/>
      <c r="W29" s="13"/>
    </row>
    <row r="30" spans="2:23" ht="13.5" thickBot="1" x14ac:dyDescent="0.25">
      <c r="N30" s="1"/>
      <c r="O30" s="13"/>
      <c r="P30" s="13"/>
      <c r="Q30" s="13"/>
      <c r="R30" s="13"/>
      <c r="S30" s="13"/>
      <c r="T30" s="13"/>
      <c r="U30" s="13"/>
      <c r="V30" s="13"/>
      <c r="W30" s="13"/>
    </row>
    <row r="31" spans="2:23" x14ac:dyDescent="0.2">
      <c r="C31" s="25" t="s">
        <v>11</v>
      </c>
      <c r="D31" s="19">
        <v>2024</v>
      </c>
      <c r="E31" s="5">
        <f>D31+1</f>
        <v>2025</v>
      </c>
      <c r="F31" s="5">
        <f>E31+1</f>
        <v>2026</v>
      </c>
      <c r="G31" s="5">
        <f t="shared" ref="G31:M31" si="0">F31+1</f>
        <v>2027</v>
      </c>
      <c r="H31" s="5">
        <f t="shared" si="0"/>
        <v>2028</v>
      </c>
      <c r="I31" s="5">
        <f t="shared" si="0"/>
        <v>2029</v>
      </c>
      <c r="J31" s="5">
        <f t="shared" si="0"/>
        <v>2030</v>
      </c>
      <c r="K31" s="5">
        <f t="shared" si="0"/>
        <v>2031</v>
      </c>
      <c r="L31" s="5">
        <f t="shared" si="0"/>
        <v>2032</v>
      </c>
      <c r="M31" s="5">
        <f t="shared" si="0"/>
        <v>2033</v>
      </c>
      <c r="N31" s="20" t="s">
        <v>13</v>
      </c>
      <c r="O31" s="13"/>
      <c r="P31" s="13"/>
      <c r="Q31" s="13"/>
      <c r="R31" s="13"/>
      <c r="S31" s="13"/>
      <c r="T31" s="13"/>
      <c r="U31" s="13"/>
      <c r="V31" s="13"/>
      <c r="W31" s="13"/>
    </row>
    <row r="32" spans="2:23" x14ac:dyDescent="0.2">
      <c r="C32" s="24" t="s">
        <v>10</v>
      </c>
      <c r="D32" s="21">
        <f>D7*(1+$D$18)</f>
        <v>0</v>
      </c>
      <c r="E32" s="6">
        <f>D32*(1+$D$18)</f>
        <v>0</v>
      </c>
      <c r="F32" s="6">
        <f>E32*(1+$D$18)</f>
        <v>0</v>
      </c>
      <c r="G32" s="6">
        <f t="shared" ref="G32:M32" si="1">F32*(1+$D$18)</f>
        <v>0</v>
      </c>
      <c r="H32" s="6">
        <f t="shared" si="1"/>
        <v>0</v>
      </c>
      <c r="I32" s="6">
        <f t="shared" si="1"/>
        <v>0</v>
      </c>
      <c r="J32" s="6">
        <f t="shared" si="1"/>
        <v>0</v>
      </c>
      <c r="K32" s="6">
        <f t="shared" si="1"/>
        <v>0</v>
      </c>
      <c r="L32" s="6">
        <f t="shared" si="1"/>
        <v>0</v>
      </c>
      <c r="M32" s="6">
        <f t="shared" si="1"/>
        <v>0</v>
      </c>
      <c r="N32" s="8">
        <f>M32*E18</f>
        <v>0</v>
      </c>
      <c r="O32" s="13"/>
      <c r="P32" s="13"/>
      <c r="Q32" s="13"/>
      <c r="R32" s="13"/>
      <c r="S32" s="13"/>
      <c r="T32" s="13"/>
      <c r="U32" s="13"/>
      <c r="V32" s="13"/>
      <c r="W32" s="13"/>
    </row>
    <row r="33" spans="3:23" x14ac:dyDescent="0.2">
      <c r="C33" s="17" t="str">
        <f>CONCATENATE("Valor Presente ",D21*100," % ")</f>
        <v xml:space="preserve">Valor Presente 12 % </v>
      </c>
      <c r="D33" s="21">
        <f>+D32/(1+$D$21)^(1)</f>
        <v>0</v>
      </c>
      <c r="E33" s="6">
        <f>+E32/(1+$D$21)^(2)</f>
        <v>0</v>
      </c>
      <c r="F33" s="6">
        <f>+F32/(1+$D$21)^(3)</f>
        <v>0</v>
      </c>
      <c r="G33" s="6">
        <f>+G32/(1+$D$21)^(4)</f>
        <v>0</v>
      </c>
      <c r="H33" s="6">
        <f>+H32/(1+$D$21)^(5)</f>
        <v>0</v>
      </c>
      <c r="I33" s="6">
        <f>+I32/(1+$D$21)^(6)</f>
        <v>0</v>
      </c>
      <c r="J33" s="6">
        <f>+J32/(1+$D$21)^(7)</f>
        <v>0</v>
      </c>
      <c r="K33" s="6">
        <f>+K32/(1+$D$21)^(8)</f>
        <v>0</v>
      </c>
      <c r="L33" s="6">
        <f>+L32/(1+$D$21)^(9)</f>
        <v>0</v>
      </c>
      <c r="M33" s="6">
        <f>+M32/(1+$D$21)^(10)</f>
        <v>0</v>
      </c>
      <c r="N33" s="8">
        <f>+N32/(1+$D$21)^(10)</f>
        <v>0</v>
      </c>
      <c r="O33" s="13"/>
      <c r="P33" s="13"/>
      <c r="Q33" s="13"/>
      <c r="R33" s="13"/>
      <c r="S33" s="13"/>
      <c r="T33" s="13"/>
      <c r="U33" s="13"/>
      <c r="V33" s="13"/>
      <c r="W33" s="13"/>
    </row>
    <row r="34" spans="3:23" ht="13.5" thickBot="1" x14ac:dyDescent="0.25">
      <c r="C34" s="18" t="s">
        <v>4</v>
      </c>
      <c r="D34" s="22">
        <f>SUM(D33:N33)</f>
        <v>0</v>
      </c>
      <c r="E34" s="7"/>
      <c r="F34" s="7"/>
      <c r="G34" s="7"/>
      <c r="H34" s="7"/>
      <c r="I34" s="7"/>
      <c r="J34" s="7"/>
      <c r="K34" s="7"/>
      <c r="L34" s="7"/>
      <c r="M34" s="7"/>
      <c r="N34" s="23"/>
      <c r="O34" s="13"/>
      <c r="P34" s="13"/>
      <c r="Q34" s="13"/>
      <c r="R34" s="13"/>
      <c r="T34" s="13"/>
      <c r="U34" s="13"/>
      <c r="V34" s="13"/>
      <c r="W34" s="13"/>
    </row>
    <row r="35" spans="3:23" x14ac:dyDescent="0.2">
      <c r="O35" s="13"/>
      <c r="P35" s="13"/>
      <c r="Q35" s="13"/>
      <c r="R35" s="13"/>
      <c r="S35" s="13"/>
      <c r="T35" s="13"/>
      <c r="U35" s="13"/>
      <c r="V35" s="13"/>
      <c r="W35" s="13"/>
    </row>
    <row r="36" spans="3:23" ht="13.5" thickBot="1" x14ac:dyDescent="0.25">
      <c r="N36" s="1"/>
      <c r="O36" s="13"/>
      <c r="P36" s="13"/>
      <c r="Q36" s="13"/>
      <c r="R36" s="13"/>
      <c r="S36" s="13"/>
      <c r="T36" s="13"/>
      <c r="U36" s="13"/>
      <c r="V36" s="13"/>
      <c r="W36" s="13"/>
    </row>
    <row r="37" spans="3:23" x14ac:dyDescent="0.2">
      <c r="C37" s="26" t="s">
        <v>8</v>
      </c>
      <c r="D37" s="19">
        <v>2024</v>
      </c>
      <c r="E37" s="5">
        <f>D37+1</f>
        <v>2025</v>
      </c>
      <c r="F37" s="5">
        <f>E37+1</f>
        <v>2026</v>
      </c>
      <c r="G37" s="5">
        <f t="shared" ref="G37:M37" si="2">F37+1</f>
        <v>2027</v>
      </c>
      <c r="H37" s="5">
        <f t="shared" si="2"/>
        <v>2028</v>
      </c>
      <c r="I37" s="5">
        <f t="shared" si="2"/>
        <v>2029</v>
      </c>
      <c r="J37" s="5">
        <f t="shared" si="2"/>
        <v>2030</v>
      </c>
      <c r="K37" s="5">
        <f t="shared" si="2"/>
        <v>2031</v>
      </c>
      <c r="L37" s="5">
        <f t="shared" si="2"/>
        <v>2032</v>
      </c>
      <c r="M37" s="5">
        <f t="shared" si="2"/>
        <v>2033</v>
      </c>
      <c r="N37" s="20" t="s">
        <v>13</v>
      </c>
      <c r="O37" s="13"/>
      <c r="P37" s="13"/>
      <c r="Q37" s="13"/>
      <c r="R37" s="13"/>
      <c r="S37" s="13"/>
      <c r="T37" s="13"/>
      <c r="U37" s="13"/>
      <c r="V37" s="13"/>
      <c r="W37" s="13"/>
    </row>
    <row r="38" spans="3:23" x14ac:dyDescent="0.2">
      <c r="C38" s="24" t="s">
        <v>10</v>
      </c>
      <c r="D38" s="21">
        <f>D7*(1+$D$19)</f>
        <v>0</v>
      </c>
      <c r="E38" s="6">
        <f>D38*(1+$D$19)</f>
        <v>0</v>
      </c>
      <c r="F38" s="6">
        <f>E38*(1+$D$19)</f>
        <v>0</v>
      </c>
      <c r="G38" s="6">
        <f t="shared" ref="G38:M38" si="3">F38*(1+$D$19)</f>
        <v>0</v>
      </c>
      <c r="H38" s="6">
        <f t="shared" si="3"/>
        <v>0</v>
      </c>
      <c r="I38" s="6">
        <f t="shared" si="3"/>
        <v>0</v>
      </c>
      <c r="J38" s="6">
        <f t="shared" si="3"/>
        <v>0</v>
      </c>
      <c r="K38" s="6">
        <f t="shared" si="3"/>
        <v>0</v>
      </c>
      <c r="L38" s="6">
        <f t="shared" si="3"/>
        <v>0</v>
      </c>
      <c r="M38" s="6">
        <f t="shared" si="3"/>
        <v>0</v>
      </c>
      <c r="N38" s="8">
        <f>M38*E19</f>
        <v>0</v>
      </c>
      <c r="O38" s="13"/>
      <c r="P38" s="13"/>
      <c r="Q38" s="13"/>
      <c r="R38" s="13"/>
      <c r="S38" s="13"/>
      <c r="T38" s="13"/>
      <c r="U38" s="13"/>
      <c r="V38" s="13"/>
      <c r="W38" s="13"/>
    </row>
    <row r="39" spans="3:23" x14ac:dyDescent="0.2">
      <c r="C39" s="17" t="str">
        <f>C33</f>
        <v xml:space="preserve">Valor Presente 12 % </v>
      </c>
      <c r="D39" s="21">
        <f>+D38/(1+$D$21)^(1)</f>
        <v>0</v>
      </c>
      <c r="E39" s="6">
        <f>+E38/(1+$D$21)^(2)</f>
        <v>0</v>
      </c>
      <c r="F39" s="6">
        <f>+F38/(1+$D$21)^(3)</f>
        <v>0</v>
      </c>
      <c r="G39" s="6">
        <f>+G38/(1+$D$21)^(4)</f>
        <v>0</v>
      </c>
      <c r="H39" s="6">
        <f>+H38/(1+$D$21)^(5)</f>
        <v>0</v>
      </c>
      <c r="I39" s="6">
        <f>+I38/(1+$D$21)^(6)</f>
        <v>0</v>
      </c>
      <c r="J39" s="6">
        <f>+J38/(1+$D$21)^(7)</f>
        <v>0</v>
      </c>
      <c r="K39" s="6">
        <f>+K38/(1+$D$21)^(8)</f>
        <v>0</v>
      </c>
      <c r="L39" s="6">
        <f>+L38/(1+$D$21)^(9)</f>
        <v>0</v>
      </c>
      <c r="M39" s="6">
        <f>+M38/(1+$D$21)^(10)</f>
        <v>0</v>
      </c>
      <c r="N39" s="8">
        <f>+N38/(1+$D$21)^(10)</f>
        <v>0</v>
      </c>
      <c r="O39" s="13"/>
      <c r="P39" s="13"/>
      <c r="Q39" s="13"/>
      <c r="R39" s="13"/>
      <c r="S39" s="13"/>
      <c r="T39" s="13"/>
      <c r="U39" s="13"/>
      <c r="V39" s="13"/>
      <c r="W39" s="13"/>
    </row>
    <row r="40" spans="3:23" ht="13.5" thickBot="1" x14ac:dyDescent="0.25">
      <c r="C40" s="18" t="s">
        <v>4</v>
      </c>
      <c r="D40" s="22">
        <f>SUM(D39:N39)</f>
        <v>0</v>
      </c>
      <c r="E40" s="7"/>
      <c r="F40" s="7"/>
      <c r="G40" s="7"/>
      <c r="H40" s="7"/>
      <c r="I40" s="7"/>
      <c r="J40" s="7"/>
      <c r="K40" s="7"/>
      <c r="L40" s="7"/>
      <c r="M40" s="7"/>
      <c r="N40" s="23"/>
      <c r="O40" s="13"/>
      <c r="P40" s="13"/>
      <c r="Q40" s="13"/>
      <c r="R40" s="13"/>
      <c r="S40" s="13"/>
      <c r="T40" s="13"/>
      <c r="U40" s="13"/>
      <c r="V40" s="13"/>
      <c r="W40" s="13"/>
    </row>
    <row r="41" spans="3:23" x14ac:dyDescent="0.2">
      <c r="O41" s="13"/>
      <c r="P41" s="13"/>
      <c r="Q41" s="13"/>
      <c r="R41" s="13"/>
      <c r="S41" s="13"/>
      <c r="T41" s="13"/>
      <c r="U41" s="13"/>
      <c r="V41" s="13"/>
      <c r="W41" s="13"/>
    </row>
    <row r="42" spans="3:23" ht="13.5" thickBot="1" x14ac:dyDescent="0.25">
      <c r="N42" s="1"/>
      <c r="O42" s="13"/>
      <c r="P42" s="13"/>
      <c r="Q42" s="13"/>
      <c r="R42" s="13"/>
      <c r="S42" s="13"/>
      <c r="T42" s="13"/>
      <c r="U42" s="13"/>
      <c r="V42" s="13"/>
      <c r="W42" s="13"/>
    </row>
    <row r="43" spans="3:23" x14ac:dyDescent="0.2">
      <c r="C43" s="27" t="s">
        <v>12</v>
      </c>
      <c r="D43" s="19">
        <v>2024</v>
      </c>
      <c r="E43" s="5">
        <f>D43+1</f>
        <v>2025</v>
      </c>
      <c r="F43" s="5">
        <f>E43+1</f>
        <v>2026</v>
      </c>
      <c r="G43" s="5">
        <f t="shared" ref="G43:M43" si="4">F43+1</f>
        <v>2027</v>
      </c>
      <c r="H43" s="5">
        <f t="shared" si="4"/>
        <v>2028</v>
      </c>
      <c r="I43" s="5">
        <f t="shared" si="4"/>
        <v>2029</v>
      </c>
      <c r="J43" s="5">
        <f t="shared" si="4"/>
        <v>2030</v>
      </c>
      <c r="K43" s="5">
        <f t="shared" si="4"/>
        <v>2031</v>
      </c>
      <c r="L43" s="5">
        <f t="shared" si="4"/>
        <v>2032</v>
      </c>
      <c r="M43" s="5">
        <f t="shared" si="4"/>
        <v>2033</v>
      </c>
      <c r="N43" s="20" t="s">
        <v>13</v>
      </c>
      <c r="O43" s="13"/>
      <c r="P43" s="13"/>
      <c r="Q43" s="13"/>
      <c r="R43" s="13"/>
      <c r="S43" s="13"/>
      <c r="T43" s="13"/>
      <c r="U43" s="13"/>
      <c r="V43" s="13"/>
      <c r="W43" s="13"/>
    </row>
    <row r="44" spans="3:23" x14ac:dyDescent="0.2">
      <c r="C44" s="24" t="s">
        <v>10</v>
      </c>
      <c r="D44" s="21">
        <f>D7*(1+$D$20)</f>
        <v>0</v>
      </c>
      <c r="E44" s="6">
        <f>D44*(1+$D$20)</f>
        <v>0</v>
      </c>
      <c r="F44" s="6">
        <f>E44*(1+$D$20)</f>
        <v>0</v>
      </c>
      <c r="G44" s="6">
        <f t="shared" ref="G44:M44" si="5">F44*(1+$D$20)</f>
        <v>0</v>
      </c>
      <c r="H44" s="6">
        <f t="shared" si="5"/>
        <v>0</v>
      </c>
      <c r="I44" s="6">
        <f t="shared" si="5"/>
        <v>0</v>
      </c>
      <c r="J44" s="6">
        <f t="shared" si="5"/>
        <v>0</v>
      </c>
      <c r="K44" s="6">
        <f t="shared" si="5"/>
        <v>0</v>
      </c>
      <c r="L44" s="6">
        <f t="shared" si="5"/>
        <v>0</v>
      </c>
      <c r="M44" s="6">
        <f t="shared" si="5"/>
        <v>0</v>
      </c>
      <c r="N44" s="8">
        <f>M44*E20</f>
        <v>0</v>
      </c>
      <c r="O44" s="13"/>
      <c r="P44" s="13"/>
      <c r="Q44" s="13"/>
      <c r="R44" s="13"/>
    </row>
    <row r="45" spans="3:23" x14ac:dyDescent="0.2">
      <c r="C45" s="17" t="str">
        <f>C39</f>
        <v xml:space="preserve">Valor Presente 12 % </v>
      </c>
      <c r="D45" s="21">
        <f>+D44/(1+$D$21)^(1)</f>
        <v>0</v>
      </c>
      <c r="E45" s="6">
        <f>+E44/(1+$D$21)^(2)</f>
        <v>0</v>
      </c>
      <c r="F45" s="6">
        <f>+F44/(1+$D$21)^(3)</f>
        <v>0</v>
      </c>
      <c r="G45" s="6">
        <f>+G44/(1+$D$21)^(4)</f>
        <v>0</v>
      </c>
      <c r="H45" s="6">
        <f>+H44/(1+$D$21)^(5)</f>
        <v>0</v>
      </c>
      <c r="I45" s="6">
        <f>+I44/(1+$D$21)^(6)</f>
        <v>0</v>
      </c>
      <c r="J45" s="6">
        <f>+J44/(1+$D$21)^(7)</f>
        <v>0</v>
      </c>
      <c r="K45" s="6">
        <f>+K44/(1+$D$21)^(8)</f>
        <v>0</v>
      </c>
      <c r="L45" s="6">
        <f>+L44/(1+$D$21)^(9)</f>
        <v>0</v>
      </c>
      <c r="M45" s="6">
        <f>+M44/(1+$D$21)^(10)</f>
        <v>0</v>
      </c>
      <c r="N45" s="8">
        <f>+N44/(1+$D$21)^(10)</f>
        <v>0</v>
      </c>
      <c r="O45" s="13"/>
      <c r="P45" s="13"/>
      <c r="Q45" s="13"/>
      <c r="R45" s="13"/>
    </row>
    <row r="46" spans="3:23" ht="13.5" thickBot="1" x14ac:dyDescent="0.25">
      <c r="C46" s="18" t="s">
        <v>4</v>
      </c>
      <c r="D46" s="22">
        <f>SUM(D45:N45)</f>
        <v>0</v>
      </c>
      <c r="E46" s="7"/>
      <c r="F46" s="7"/>
      <c r="G46" s="7"/>
      <c r="H46" s="7"/>
      <c r="I46" s="7"/>
      <c r="J46" s="7"/>
      <c r="K46" s="7"/>
      <c r="L46" s="7"/>
      <c r="M46" s="7"/>
      <c r="N46" s="23"/>
      <c r="O46" s="13"/>
      <c r="P46" s="13"/>
      <c r="Q46" s="13"/>
      <c r="R46" s="13"/>
    </row>
    <row r="47" spans="3:23" x14ac:dyDescent="0.2">
      <c r="O47" s="13"/>
      <c r="P47" s="13"/>
      <c r="Q47" s="13"/>
      <c r="R47" s="13"/>
    </row>
    <row r="48" spans="3:23" ht="13.5" thickBot="1" x14ac:dyDescent="0.25">
      <c r="O48" s="13"/>
      <c r="P48" s="13"/>
      <c r="Q48" s="13"/>
      <c r="R48" s="13"/>
    </row>
    <row r="49" spans="3:18" x14ac:dyDescent="0.2">
      <c r="C49" s="39" t="s">
        <v>20</v>
      </c>
      <c r="D49" s="19">
        <v>2024</v>
      </c>
      <c r="E49" s="5">
        <f>D49+1</f>
        <v>2025</v>
      </c>
      <c r="F49" s="5">
        <f>E49+1</f>
        <v>2026</v>
      </c>
      <c r="G49" s="5">
        <f t="shared" ref="G49" si="6">F49+1</f>
        <v>2027</v>
      </c>
      <c r="H49" s="5">
        <f t="shared" ref="H49" si="7">G49+1</f>
        <v>2028</v>
      </c>
      <c r="I49" s="5">
        <f t="shared" ref="I49" si="8">H49+1</f>
        <v>2029</v>
      </c>
      <c r="J49" s="5">
        <f t="shared" ref="J49" si="9">I49+1</f>
        <v>2030</v>
      </c>
      <c r="K49" s="5">
        <f t="shared" ref="K49" si="10">J49+1</f>
        <v>2031</v>
      </c>
      <c r="L49" s="5">
        <f t="shared" ref="L49" si="11">K49+1</f>
        <v>2032</v>
      </c>
      <c r="M49" s="5">
        <f t="shared" ref="M49" si="12">L49+1</f>
        <v>2033</v>
      </c>
      <c r="N49" s="20" t="s">
        <v>22</v>
      </c>
      <c r="O49" s="13"/>
      <c r="P49" s="13"/>
      <c r="Q49" s="13"/>
      <c r="R49" s="13"/>
    </row>
    <row r="50" spans="3:18" x14ac:dyDescent="0.2">
      <c r="C50" s="24" t="s">
        <v>21</v>
      </c>
      <c r="D50" s="37"/>
      <c r="E50" s="36"/>
      <c r="F50" s="15"/>
      <c r="G50" s="15"/>
      <c r="H50" s="15"/>
      <c r="I50" s="15"/>
      <c r="J50" s="15"/>
      <c r="K50" s="15"/>
      <c r="L50" s="15"/>
      <c r="M50" s="15"/>
      <c r="N50" s="33"/>
      <c r="O50" s="13"/>
      <c r="P50" s="13"/>
      <c r="Q50" s="13"/>
      <c r="R50" s="13"/>
    </row>
    <row r="51" spans="3:18" x14ac:dyDescent="0.2">
      <c r="C51" s="24" t="s">
        <v>10</v>
      </c>
      <c r="D51" s="40">
        <f>+D7*(1+D50)</f>
        <v>0</v>
      </c>
      <c r="E51" s="38">
        <f t="shared" ref="E51:M51" si="13">+D51*(1+E50)</f>
        <v>0</v>
      </c>
      <c r="F51" s="6">
        <f t="shared" si="13"/>
        <v>0</v>
      </c>
      <c r="G51" s="6">
        <f t="shared" si="13"/>
        <v>0</v>
      </c>
      <c r="H51" s="6">
        <f t="shared" si="13"/>
        <v>0</v>
      </c>
      <c r="I51" s="6">
        <f t="shared" si="13"/>
        <v>0</v>
      </c>
      <c r="J51" s="6">
        <f t="shared" si="13"/>
        <v>0</v>
      </c>
      <c r="K51" s="6">
        <f t="shared" si="13"/>
        <v>0</v>
      </c>
      <c r="L51" s="6">
        <f t="shared" si="13"/>
        <v>0</v>
      </c>
      <c r="M51" s="6">
        <f t="shared" si="13"/>
        <v>0</v>
      </c>
      <c r="N51" s="8">
        <f>+M51*N50</f>
        <v>0</v>
      </c>
      <c r="O51" s="13"/>
      <c r="P51" s="13"/>
      <c r="Q51" s="13"/>
      <c r="R51" s="13"/>
    </row>
    <row r="52" spans="3:18" x14ac:dyDescent="0.2">
      <c r="C52" s="17" t="str">
        <f>C45</f>
        <v xml:space="preserve">Valor Presente 12 % </v>
      </c>
      <c r="D52" s="21">
        <f>+D51/(1+$D$21)^(1)</f>
        <v>0</v>
      </c>
      <c r="E52" s="6">
        <f>+E51/(1+$D$21)^(2)</f>
        <v>0</v>
      </c>
      <c r="F52" s="6">
        <f>+F51/(1+$D$21)^(3)</f>
        <v>0</v>
      </c>
      <c r="G52" s="6">
        <f>+G51/(1+$D$21)^(4)</f>
        <v>0</v>
      </c>
      <c r="H52" s="6">
        <f>+H51/(1+$D$21)^(5)</f>
        <v>0</v>
      </c>
      <c r="I52" s="6">
        <f>+I51/(1+$D$21)^(6)</f>
        <v>0</v>
      </c>
      <c r="J52" s="6">
        <f>+J51/(1+$D$21)^(7)</f>
        <v>0</v>
      </c>
      <c r="K52" s="6">
        <f>+K51/(1+$D$21)^(8)</f>
        <v>0</v>
      </c>
      <c r="L52" s="6">
        <f>+L51/(1+$D$21)^(9)</f>
        <v>0</v>
      </c>
      <c r="M52" s="6">
        <f>+M51/(1+$D$21)^(10)</f>
        <v>0</v>
      </c>
      <c r="N52" s="8">
        <f>+N51/(1+$D$21)^(10)</f>
        <v>0</v>
      </c>
      <c r="O52" s="13"/>
      <c r="P52" s="13"/>
      <c r="Q52" s="13"/>
      <c r="R52" s="13"/>
    </row>
    <row r="53" spans="3:18" ht="13.5" thickBot="1" x14ac:dyDescent="0.25">
      <c r="C53" s="18" t="s">
        <v>4</v>
      </c>
      <c r="D53" s="22">
        <f>SUM(D52:N52)</f>
        <v>0</v>
      </c>
      <c r="E53" s="7"/>
      <c r="F53" s="7"/>
      <c r="G53" s="7"/>
      <c r="H53" s="7"/>
      <c r="I53" s="7"/>
      <c r="J53" s="7"/>
      <c r="K53" s="7"/>
      <c r="L53" s="7"/>
      <c r="M53" s="7"/>
      <c r="N53" s="23"/>
      <c r="O53" s="13"/>
      <c r="P53" s="13"/>
      <c r="Q53" s="13"/>
      <c r="R53" s="13"/>
    </row>
    <row r="54" spans="3:18" x14ac:dyDescent="0.2">
      <c r="O54" s="13"/>
      <c r="P54" s="13"/>
      <c r="Q54" s="13"/>
      <c r="R54" s="13"/>
    </row>
    <row r="55" spans="3:18" x14ac:dyDescent="0.2">
      <c r="O55" s="13"/>
      <c r="P55" s="13"/>
      <c r="Q55" s="13"/>
      <c r="R55" s="13"/>
    </row>
    <row r="56" spans="3:18" ht="13.5" thickBot="1" x14ac:dyDescent="0.25">
      <c r="C56" t="s">
        <v>29</v>
      </c>
      <c r="O56" s="13"/>
      <c r="P56" s="13"/>
      <c r="Q56" s="13"/>
      <c r="R56" s="13"/>
    </row>
    <row r="57" spans="3:18" ht="38.25" x14ac:dyDescent="0.2">
      <c r="C57" s="28" t="s">
        <v>1</v>
      </c>
      <c r="D57" s="29" t="s">
        <v>6</v>
      </c>
      <c r="E57" s="47" t="s">
        <v>31</v>
      </c>
      <c r="F57" s="46" t="s">
        <v>32</v>
      </c>
      <c r="H57" s="79" t="s">
        <v>64</v>
      </c>
      <c r="O57" s="13"/>
      <c r="P57" s="13"/>
      <c r="Q57" s="13"/>
      <c r="R57" s="13"/>
    </row>
    <row r="58" spans="3:18" x14ac:dyDescent="0.2">
      <c r="C58" s="30" t="s">
        <v>15</v>
      </c>
      <c r="D58" s="6">
        <f>D34</f>
        <v>0</v>
      </c>
      <c r="E58" s="6">
        <f>+D58-$D$6</f>
        <v>0</v>
      </c>
      <c r="F58" s="49" t="e">
        <f>E58/$D$6</f>
        <v>#DIV/0!</v>
      </c>
      <c r="H58" s="80">
        <f>D58*F18</f>
        <v>0</v>
      </c>
      <c r="O58" s="13"/>
      <c r="P58" s="13"/>
      <c r="Q58" s="13"/>
      <c r="R58" s="13"/>
    </row>
    <row r="59" spans="3:18" x14ac:dyDescent="0.2">
      <c r="C59" s="31" t="s">
        <v>33</v>
      </c>
      <c r="D59" s="6">
        <f>D40</f>
        <v>0</v>
      </c>
      <c r="E59" s="6">
        <f t="shared" ref="E59:E62" si="14">+D59-$D$6</f>
        <v>0</v>
      </c>
      <c r="F59" s="49" t="e">
        <f t="shared" ref="F59:F62" si="15">E59/$D$6</f>
        <v>#DIV/0!</v>
      </c>
      <c r="H59" s="80">
        <f>D59*F19</f>
        <v>0</v>
      </c>
      <c r="O59" s="13"/>
      <c r="P59" s="13"/>
      <c r="Q59" s="13"/>
      <c r="R59" s="13"/>
    </row>
    <row r="60" spans="3:18" x14ac:dyDescent="0.2">
      <c r="C60" s="32" t="s">
        <v>34</v>
      </c>
      <c r="D60" s="6">
        <f>D46</f>
        <v>0</v>
      </c>
      <c r="E60" s="6">
        <f t="shared" si="14"/>
        <v>0</v>
      </c>
      <c r="F60" s="49" t="e">
        <f t="shared" si="15"/>
        <v>#DIV/0!</v>
      </c>
      <c r="H60" s="80">
        <f>D60*F20</f>
        <v>0</v>
      </c>
      <c r="J60" s="51"/>
      <c r="O60" s="13"/>
      <c r="P60" s="13"/>
      <c r="Q60" s="13"/>
      <c r="R60" s="13"/>
    </row>
    <row r="61" spans="3:18" x14ac:dyDescent="0.2">
      <c r="C61" s="41" t="s">
        <v>23</v>
      </c>
      <c r="D61" s="6">
        <f>+D53</f>
        <v>0</v>
      </c>
      <c r="E61" s="6">
        <f t="shared" si="14"/>
        <v>0</v>
      </c>
      <c r="F61" s="49" t="e">
        <f t="shared" si="15"/>
        <v>#DIV/0!</v>
      </c>
      <c r="O61" s="13"/>
      <c r="P61" s="13"/>
      <c r="Q61" s="13"/>
      <c r="R61" s="13"/>
    </row>
    <row r="62" spans="3:18" ht="13.5" thickBot="1" x14ac:dyDescent="0.25">
      <c r="C62" s="42" t="s">
        <v>14</v>
      </c>
      <c r="D62" s="43">
        <f>SUM(H58:H60)</f>
        <v>0</v>
      </c>
      <c r="E62" s="48">
        <f t="shared" si="14"/>
        <v>0</v>
      </c>
      <c r="F62" s="50" t="e">
        <f t="shared" si="15"/>
        <v>#DIV/0!</v>
      </c>
    </row>
    <row r="67" spans="4:4" x14ac:dyDescent="0.2">
      <c r="D67" s="13"/>
    </row>
  </sheetData>
  <mergeCells count="17">
    <mergeCell ref="B18:C18"/>
    <mergeCell ref="B19:C19"/>
    <mergeCell ref="B20:C20"/>
    <mergeCell ref="B21:C21"/>
    <mergeCell ref="B7:C7"/>
    <mergeCell ref="D5:E5"/>
    <mergeCell ref="D7:E7"/>
    <mergeCell ref="B6:C6"/>
    <mergeCell ref="D6:E6"/>
    <mergeCell ref="B9:C9"/>
    <mergeCell ref="D9:E9"/>
    <mergeCell ref="B5:C5"/>
    <mergeCell ref="B23:C23"/>
    <mergeCell ref="B24:C24"/>
    <mergeCell ref="B25:C25"/>
    <mergeCell ref="B26:C26"/>
    <mergeCell ref="B28:C28"/>
  </mergeCells>
  <conditionalFormatting sqref="D3:D9">
    <cfRule type="containsText" dxfId="23" priority="15" operator="containsText" text="overvalued">
      <formula>NOT(ISERROR(SEARCH("overvalued",D3)))</formula>
    </cfRule>
    <cfRule type="containsText" dxfId="22" priority="16" operator="containsText" text="undervalued">
      <formula>NOT(ISERROR(SEARCH("undervalued",D3)))</formula>
    </cfRule>
  </conditionalFormatting>
  <conditionalFormatting sqref="D15">
    <cfRule type="containsText" dxfId="21" priority="1" operator="containsText" text="overvalued">
      <formula>NOT(ISERROR(SEARCH("overvalued",D15)))</formula>
    </cfRule>
    <cfRule type="containsText" dxfId="20" priority="2" operator="containsText" text="undervalued">
      <formula>NOT(ISERROR(SEARCH("undervalued",D15)))</formula>
    </cfRule>
  </conditionalFormatting>
  <conditionalFormatting sqref="D18:D26 D28:D29">
    <cfRule type="containsText" dxfId="19" priority="17" operator="containsText" text="overvalued">
      <formula>NOT(ISERROR(SEARCH("overvalued",D18)))</formula>
    </cfRule>
    <cfRule type="containsText" dxfId="18" priority="18" operator="containsText" text="undervalued">
      <formula>NOT(ISERROR(SEARCH("undervalued",D18)))</formula>
    </cfRule>
  </conditionalFormatting>
  <conditionalFormatting sqref="D50:N50">
    <cfRule type="containsText" dxfId="17" priority="7" operator="containsText" text="overvalued">
      <formula>NOT(ISERROR(SEARCH("overvalued",D50)))</formula>
    </cfRule>
    <cfRule type="containsText" dxfId="16" priority="8" operator="containsText" text="undervalued">
      <formula>NOT(ISERROR(SEARCH("undervalued",D50)))</formula>
    </cfRule>
  </conditionalFormatting>
  <conditionalFormatting sqref="E14:H15">
    <cfRule type="containsText" dxfId="15" priority="3" operator="containsText" text="overvalued">
      <formula>NOT(ISERROR(SEARCH("overvalued",E14)))</formula>
    </cfRule>
    <cfRule type="containsText" dxfId="14" priority="4" operator="containsText" text="undervalued">
      <formula>NOT(ISERROR(SEARCH("undervalued",E14)))</formula>
    </cfRule>
  </conditionalFormatting>
  <pageMargins left="0.7" right="0.7" top="0.75" bottom="0.75" header="0.3" footer="0.3"/>
  <pageSetup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4C6644-1FD9-43BD-BD7B-E8CAE7DE3530}">
  <dimension ref="B1:M33"/>
  <sheetViews>
    <sheetView showGridLines="0" zoomScale="160" zoomScaleNormal="160" workbookViewId="0">
      <selection activeCell="I2" sqref="I2"/>
    </sheetView>
  </sheetViews>
  <sheetFormatPr defaultRowHeight="12.75" x14ac:dyDescent="0.2"/>
  <cols>
    <col min="3" max="3" width="17.85546875" customWidth="1"/>
    <col min="4" max="4" width="17.140625" customWidth="1"/>
    <col min="5" max="6" width="14.5703125" customWidth="1"/>
    <col min="7" max="7" width="15.85546875" customWidth="1"/>
    <col min="8" max="8" width="11.7109375" customWidth="1"/>
    <col min="10" max="10" width="11" customWidth="1"/>
    <col min="13" max="13" width="12" customWidth="1"/>
  </cols>
  <sheetData>
    <row r="1" spans="2:13" x14ac:dyDescent="0.2">
      <c r="K1" t="s">
        <v>37</v>
      </c>
    </row>
    <row r="2" spans="2:13" ht="15.75" x14ac:dyDescent="0.25">
      <c r="B2" s="4" t="s">
        <v>61</v>
      </c>
      <c r="C2" s="2"/>
      <c r="F2" s="9" t="s">
        <v>2</v>
      </c>
      <c r="G2" s="9"/>
      <c r="K2" t="s">
        <v>261</v>
      </c>
      <c r="L2" s="9"/>
    </row>
    <row r="3" spans="2:13" ht="15.75" x14ac:dyDescent="0.25">
      <c r="B3" s="4"/>
      <c r="C3" s="2"/>
      <c r="I3" s="51"/>
      <c r="J3" s="51"/>
      <c r="K3" t="s">
        <v>260</v>
      </c>
      <c r="L3" s="9"/>
    </row>
    <row r="4" spans="2:13" x14ac:dyDescent="0.2">
      <c r="B4" s="127" t="s">
        <v>0</v>
      </c>
      <c r="C4" s="127"/>
      <c r="D4" s="53"/>
      <c r="E4" s="81" t="s">
        <v>65</v>
      </c>
      <c r="H4" t="s">
        <v>38</v>
      </c>
      <c r="I4" s="55" t="e">
        <f>D5/(SUM(L2:L5))</f>
        <v>#DIV/0!</v>
      </c>
      <c r="K4" t="s">
        <v>259</v>
      </c>
      <c r="L4" s="9"/>
    </row>
    <row r="5" spans="2:13" x14ac:dyDescent="0.2">
      <c r="B5" s="127" t="s">
        <v>9</v>
      </c>
      <c r="C5" s="127"/>
      <c r="D5" s="54"/>
      <c r="K5" t="s">
        <v>258</v>
      </c>
      <c r="L5" s="9"/>
    </row>
    <row r="6" spans="2:13" x14ac:dyDescent="0.2">
      <c r="B6" s="14"/>
      <c r="C6" s="14"/>
      <c r="D6" s="57"/>
      <c r="E6" s="57"/>
    </row>
    <row r="7" spans="2:13" s="60" customFormat="1" ht="51" x14ac:dyDescent="0.2">
      <c r="B7" s="58" t="s">
        <v>39</v>
      </c>
      <c r="C7" s="58" t="s">
        <v>40</v>
      </c>
      <c r="D7" s="59" t="s">
        <v>41</v>
      </c>
      <c r="E7" s="58" t="s">
        <v>42</v>
      </c>
      <c r="F7" s="58" t="s">
        <v>43</v>
      </c>
      <c r="G7" s="58" t="s">
        <v>44</v>
      </c>
      <c r="H7" s="59" t="s">
        <v>45</v>
      </c>
      <c r="I7" s="58" t="s">
        <v>46</v>
      </c>
      <c r="J7" s="58" t="s">
        <v>47</v>
      </c>
      <c r="K7" s="59" t="s">
        <v>48</v>
      </c>
      <c r="L7" s="58" t="s">
        <v>49</v>
      </c>
      <c r="M7" s="58" t="s">
        <v>50</v>
      </c>
    </row>
    <row r="8" spans="2:13" x14ac:dyDescent="0.2">
      <c r="B8" s="61">
        <v>2023</v>
      </c>
      <c r="C8" s="62"/>
      <c r="D8" s="63"/>
      <c r="E8" s="64"/>
      <c r="F8" s="65">
        <f>C8*E8</f>
        <v>0</v>
      </c>
      <c r="G8" s="66"/>
      <c r="H8" s="67" t="s">
        <v>51</v>
      </c>
      <c r="I8" s="68" t="e">
        <f>F8/G8</f>
        <v>#DIV/0!</v>
      </c>
      <c r="J8" s="68" t="s">
        <v>51</v>
      </c>
      <c r="K8" s="69" t="e">
        <f>L8/I8</f>
        <v>#DIV/0!</v>
      </c>
      <c r="L8" s="70"/>
      <c r="M8" s="67" t="s">
        <v>51</v>
      </c>
    </row>
    <row r="9" spans="2:13" x14ac:dyDescent="0.2">
      <c r="B9" s="61">
        <v>2024</v>
      </c>
      <c r="C9" s="65">
        <f>C8*(100%+D9)</f>
        <v>0</v>
      </c>
      <c r="D9" s="64"/>
      <c r="E9" s="64"/>
      <c r="F9" s="65">
        <f t="shared" ref="F9:F18" si="0">C9*E9</f>
        <v>0</v>
      </c>
      <c r="G9" s="69">
        <f>G8*(100%+H9)</f>
        <v>0</v>
      </c>
      <c r="H9" s="64"/>
      <c r="I9" s="68" t="e">
        <f t="shared" ref="I9:I18" si="1">F9/G9</f>
        <v>#DIV/0!</v>
      </c>
      <c r="J9" s="71" t="e">
        <f>(I9*100%/I8)-100%</f>
        <v>#DIV/0!</v>
      </c>
      <c r="K9" s="66"/>
      <c r="L9" s="72" t="e">
        <f>I9*K9</f>
        <v>#DIV/0!</v>
      </c>
      <c r="M9" s="71" t="e">
        <f>((1+((L9-$D$5)/$D$5))^(1/(B9-$B$8)))-1</f>
        <v>#DIV/0!</v>
      </c>
    </row>
    <row r="10" spans="2:13" x14ac:dyDescent="0.2">
      <c r="B10" s="61">
        <v>2025</v>
      </c>
      <c r="C10" s="65">
        <f t="shared" ref="C10:C18" si="2">C9*(100%+D10)</f>
        <v>0</v>
      </c>
      <c r="D10" s="64"/>
      <c r="E10" s="64"/>
      <c r="F10" s="65">
        <f t="shared" si="0"/>
        <v>0</v>
      </c>
      <c r="G10" s="69">
        <f t="shared" ref="G10:G18" si="3">G9*(100%+H10)</f>
        <v>0</v>
      </c>
      <c r="H10" s="64"/>
      <c r="I10" s="68" t="e">
        <f t="shared" si="1"/>
        <v>#DIV/0!</v>
      </c>
      <c r="J10" s="71" t="e">
        <f t="shared" ref="J10:J18" si="4">(I10*100%/I9)-100%</f>
        <v>#DIV/0!</v>
      </c>
      <c r="K10" s="66"/>
      <c r="L10" s="72" t="e">
        <f t="shared" ref="L10:L18" si="5">I10*K10</f>
        <v>#DIV/0!</v>
      </c>
      <c r="M10" s="71" t="e">
        <f t="shared" ref="M10:M18" si="6">((1+((L10-$D$5)/$D$5))^(1/(B10-$B$8)))-1</f>
        <v>#DIV/0!</v>
      </c>
    </row>
    <row r="11" spans="2:13" x14ac:dyDescent="0.2">
      <c r="B11" s="61">
        <v>2026</v>
      </c>
      <c r="C11" s="65">
        <f t="shared" si="2"/>
        <v>0</v>
      </c>
      <c r="D11" s="64"/>
      <c r="E11" s="64"/>
      <c r="F11" s="65">
        <f t="shared" si="0"/>
        <v>0</v>
      </c>
      <c r="G11" s="69">
        <f t="shared" si="3"/>
        <v>0</v>
      </c>
      <c r="H11" s="64"/>
      <c r="I11" s="68" t="e">
        <f t="shared" si="1"/>
        <v>#DIV/0!</v>
      </c>
      <c r="J11" s="71" t="e">
        <f t="shared" si="4"/>
        <v>#DIV/0!</v>
      </c>
      <c r="K11" s="66"/>
      <c r="L11" s="72" t="e">
        <f t="shared" si="5"/>
        <v>#DIV/0!</v>
      </c>
      <c r="M11" s="71" t="e">
        <f t="shared" si="6"/>
        <v>#DIV/0!</v>
      </c>
    </row>
    <row r="12" spans="2:13" x14ac:dyDescent="0.2">
      <c r="B12" s="61">
        <v>2027</v>
      </c>
      <c r="C12" s="65">
        <f t="shared" si="2"/>
        <v>0</v>
      </c>
      <c r="D12" s="64"/>
      <c r="E12" s="64"/>
      <c r="F12" s="65">
        <f t="shared" si="0"/>
        <v>0</v>
      </c>
      <c r="G12" s="69">
        <f t="shared" si="3"/>
        <v>0</v>
      </c>
      <c r="H12" s="64"/>
      <c r="I12" s="68" t="e">
        <f t="shared" si="1"/>
        <v>#DIV/0!</v>
      </c>
      <c r="J12" s="71" t="e">
        <f t="shared" si="4"/>
        <v>#DIV/0!</v>
      </c>
      <c r="K12" s="66"/>
      <c r="L12" s="72" t="e">
        <f t="shared" si="5"/>
        <v>#DIV/0!</v>
      </c>
      <c r="M12" s="71" t="e">
        <f t="shared" si="6"/>
        <v>#DIV/0!</v>
      </c>
    </row>
    <row r="13" spans="2:13" x14ac:dyDescent="0.2">
      <c r="B13" s="73">
        <v>2028</v>
      </c>
      <c r="C13" s="65">
        <f t="shared" si="2"/>
        <v>0</v>
      </c>
      <c r="D13" s="64"/>
      <c r="E13" s="64"/>
      <c r="F13" s="65">
        <f t="shared" si="0"/>
        <v>0</v>
      </c>
      <c r="G13" s="69">
        <f t="shared" si="3"/>
        <v>0</v>
      </c>
      <c r="H13" s="64"/>
      <c r="I13" s="68" t="e">
        <f t="shared" si="1"/>
        <v>#DIV/0!</v>
      </c>
      <c r="J13" s="71" t="e">
        <f t="shared" si="4"/>
        <v>#DIV/0!</v>
      </c>
      <c r="K13" s="66"/>
      <c r="L13" s="74" t="e">
        <f t="shared" si="5"/>
        <v>#DIV/0!</v>
      </c>
      <c r="M13" s="71" t="e">
        <f t="shared" si="6"/>
        <v>#DIV/0!</v>
      </c>
    </row>
    <row r="14" spans="2:13" x14ac:dyDescent="0.2">
      <c r="B14" s="61">
        <v>2029</v>
      </c>
      <c r="C14" s="65">
        <f t="shared" si="2"/>
        <v>0</v>
      </c>
      <c r="D14" s="64"/>
      <c r="E14" s="64"/>
      <c r="F14" s="65">
        <f t="shared" si="0"/>
        <v>0</v>
      </c>
      <c r="G14" s="69">
        <f t="shared" si="3"/>
        <v>0</v>
      </c>
      <c r="H14" s="64"/>
      <c r="I14" s="68" t="e">
        <f t="shared" si="1"/>
        <v>#DIV/0!</v>
      </c>
      <c r="J14" s="71" t="e">
        <f t="shared" si="4"/>
        <v>#DIV/0!</v>
      </c>
      <c r="K14" s="66"/>
      <c r="L14" s="72" t="e">
        <f t="shared" si="5"/>
        <v>#DIV/0!</v>
      </c>
      <c r="M14" s="71" t="e">
        <f t="shared" si="6"/>
        <v>#DIV/0!</v>
      </c>
    </row>
    <row r="15" spans="2:13" x14ac:dyDescent="0.2">
      <c r="B15" s="61">
        <v>2030</v>
      </c>
      <c r="C15" s="65">
        <f t="shared" si="2"/>
        <v>0</v>
      </c>
      <c r="D15" s="64"/>
      <c r="E15" s="64"/>
      <c r="F15" s="65">
        <f t="shared" si="0"/>
        <v>0</v>
      </c>
      <c r="G15" s="69">
        <f t="shared" si="3"/>
        <v>0</v>
      </c>
      <c r="H15" s="64"/>
      <c r="I15" s="68" t="e">
        <f t="shared" si="1"/>
        <v>#DIV/0!</v>
      </c>
      <c r="J15" s="71" t="e">
        <f t="shared" si="4"/>
        <v>#DIV/0!</v>
      </c>
      <c r="K15" s="66"/>
      <c r="L15" s="72" t="e">
        <f t="shared" si="5"/>
        <v>#DIV/0!</v>
      </c>
      <c r="M15" s="71" t="e">
        <f t="shared" si="6"/>
        <v>#DIV/0!</v>
      </c>
    </row>
    <row r="16" spans="2:13" x14ac:dyDescent="0.2">
      <c r="B16" s="61">
        <v>2031</v>
      </c>
      <c r="C16" s="65">
        <f t="shared" si="2"/>
        <v>0</v>
      </c>
      <c r="D16" s="64"/>
      <c r="E16" s="64"/>
      <c r="F16" s="65">
        <f t="shared" si="0"/>
        <v>0</v>
      </c>
      <c r="G16" s="69">
        <f t="shared" si="3"/>
        <v>0</v>
      </c>
      <c r="H16" s="64"/>
      <c r="I16" s="68" t="e">
        <f t="shared" si="1"/>
        <v>#DIV/0!</v>
      </c>
      <c r="J16" s="71" t="e">
        <f t="shared" si="4"/>
        <v>#DIV/0!</v>
      </c>
      <c r="K16" s="66"/>
      <c r="L16" s="72" t="e">
        <f t="shared" si="5"/>
        <v>#DIV/0!</v>
      </c>
      <c r="M16" s="71" t="e">
        <f t="shared" si="6"/>
        <v>#DIV/0!</v>
      </c>
    </row>
    <row r="17" spans="2:13" x14ac:dyDescent="0.2">
      <c r="B17" s="61">
        <v>2032</v>
      </c>
      <c r="C17" s="65">
        <f t="shared" si="2"/>
        <v>0</v>
      </c>
      <c r="D17" s="64"/>
      <c r="E17" s="64"/>
      <c r="F17" s="65">
        <f t="shared" si="0"/>
        <v>0</v>
      </c>
      <c r="G17" s="69">
        <f t="shared" si="3"/>
        <v>0</v>
      </c>
      <c r="H17" s="64"/>
      <c r="I17" s="68" t="e">
        <f t="shared" si="1"/>
        <v>#DIV/0!</v>
      </c>
      <c r="J17" s="71" t="e">
        <f t="shared" si="4"/>
        <v>#DIV/0!</v>
      </c>
      <c r="K17" s="66"/>
      <c r="L17" s="72" t="e">
        <f t="shared" si="5"/>
        <v>#DIV/0!</v>
      </c>
      <c r="M17" s="71" t="e">
        <f t="shared" si="6"/>
        <v>#DIV/0!</v>
      </c>
    </row>
    <row r="18" spans="2:13" x14ac:dyDescent="0.2">
      <c r="B18" s="73">
        <v>2033</v>
      </c>
      <c r="C18" s="65">
        <f t="shared" si="2"/>
        <v>0</v>
      </c>
      <c r="D18" s="64"/>
      <c r="E18" s="64"/>
      <c r="F18" s="65">
        <f t="shared" si="0"/>
        <v>0</v>
      </c>
      <c r="G18" s="69">
        <f t="shared" si="3"/>
        <v>0</v>
      </c>
      <c r="H18" s="64"/>
      <c r="I18" s="68" t="e">
        <f t="shared" si="1"/>
        <v>#DIV/0!</v>
      </c>
      <c r="J18" s="71" t="e">
        <f t="shared" si="4"/>
        <v>#DIV/0!</v>
      </c>
      <c r="K18" s="66"/>
      <c r="L18" s="74" t="e">
        <f t="shared" si="5"/>
        <v>#DIV/0!</v>
      </c>
      <c r="M18" s="71" t="e">
        <f t="shared" si="6"/>
        <v>#DIV/0!</v>
      </c>
    </row>
    <row r="20" spans="2:13" x14ac:dyDescent="0.2">
      <c r="D20" s="67" t="e">
        <f>((1+((C18-$C$8)/$C$8))^(1/(B18-$B$8)))-1</f>
        <v>#DIV/0!</v>
      </c>
      <c r="E20" s="67" t="e">
        <f>AVERAGE(E9:E18)</f>
        <v>#DIV/0!</v>
      </c>
      <c r="F20" s="75"/>
      <c r="H20" s="67" t="e">
        <f>AVERAGE(H9:H18)</f>
        <v>#DIV/0!</v>
      </c>
      <c r="J20" s="67" t="e">
        <f>((1+((I18-$I$8)/$I$8))^(1/(B18-$B$8)))-1</f>
        <v>#DIV/0!</v>
      </c>
      <c r="K20" s="61" t="e">
        <f>AVERAGE(K9:K18)</f>
        <v>#DIV/0!</v>
      </c>
    </row>
    <row r="21" spans="2:13" s="76" customFormat="1" ht="38.25" x14ac:dyDescent="0.2">
      <c r="D21" s="77" t="s">
        <v>52</v>
      </c>
      <c r="E21" s="77" t="s">
        <v>53</v>
      </c>
      <c r="H21" s="77" t="s">
        <v>54</v>
      </c>
      <c r="J21" s="78" t="s">
        <v>55</v>
      </c>
      <c r="K21" s="77" t="s">
        <v>56</v>
      </c>
    </row>
    <row r="23" spans="2:13" x14ac:dyDescent="0.2">
      <c r="J23" s="51"/>
    </row>
    <row r="24" spans="2:13" x14ac:dyDescent="0.2">
      <c r="J24" s="51"/>
    </row>
    <row r="25" spans="2:13" x14ac:dyDescent="0.2">
      <c r="H25" s="51"/>
      <c r="J25" s="51"/>
    </row>
    <row r="26" spans="2:13" x14ac:dyDescent="0.2">
      <c r="J26" s="51"/>
    </row>
    <row r="27" spans="2:13" x14ac:dyDescent="0.2">
      <c r="J27" s="51"/>
    </row>
    <row r="28" spans="2:13" x14ac:dyDescent="0.2">
      <c r="J28" s="51"/>
    </row>
    <row r="29" spans="2:13" x14ac:dyDescent="0.2">
      <c r="J29" s="51"/>
    </row>
    <row r="30" spans="2:13" x14ac:dyDescent="0.2">
      <c r="J30" s="51"/>
    </row>
    <row r="31" spans="2:13" x14ac:dyDescent="0.2">
      <c r="J31" s="51"/>
    </row>
    <row r="32" spans="2:13" x14ac:dyDescent="0.2">
      <c r="J32" s="51"/>
    </row>
    <row r="33" spans="10:10" x14ac:dyDescent="0.2">
      <c r="J33" s="51"/>
    </row>
  </sheetData>
  <mergeCells count="2">
    <mergeCell ref="B4:C4"/>
    <mergeCell ref="B5:C5"/>
  </mergeCells>
  <conditionalFormatting sqref="D4:D7">
    <cfRule type="containsText" dxfId="13" priority="1" operator="containsText" text="overvalued">
      <formula>NOT(ISERROR(SEARCH("overvalued",D4)))</formula>
    </cfRule>
    <cfRule type="containsText" dxfId="12" priority="2" operator="containsText" text="undervalued">
      <formula>NOT(ISERROR(SEARCH("undervalued",D4)))</formula>
    </cfRule>
  </conditionalFormatting>
  <conditionalFormatting sqref="D9:E18">
    <cfRule type="containsText" dxfId="11" priority="3" operator="containsText" text="overvalued">
      <formula>NOT(ISERROR(SEARCH("overvalued",D9)))</formula>
    </cfRule>
    <cfRule type="containsText" dxfId="10" priority="4" operator="containsText" text="undervalued">
      <formula>NOT(ISERROR(SEARCH("undervalued",D9)))</formula>
    </cfRule>
  </conditionalFormatting>
  <conditionalFormatting sqref="H7:H18">
    <cfRule type="containsText" dxfId="9" priority="7" operator="containsText" text="overvalued">
      <formula>NOT(ISERROR(SEARCH("overvalued",H7)))</formula>
    </cfRule>
    <cfRule type="containsText" dxfId="8" priority="8" operator="containsText" text="undervalued">
      <formula>NOT(ISERROR(SEARCH("undervalued",H7)))</formula>
    </cfRule>
  </conditionalFormatting>
  <conditionalFormatting sqref="K7:K18">
    <cfRule type="containsText" dxfId="7" priority="5" operator="containsText" text="overvalued">
      <formula>NOT(ISERROR(SEARCH("overvalued",K7)))</formula>
    </cfRule>
    <cfRule type="containsText" dxfId="6" priority="6" operator="containsText" text="undervalued">
      <formula>NOT(ISERROR(SEARCH("undervalued",K7)))</formula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11E485-5BAD-4BD7-98E8-16E919354948}">
  <dimension ref="B1:L33"/>
  <sheetViews>
    <sheetView showGridLines="0" zoomScale="160" zoomScaleNormal="160" workbookViewId="0">
      <selection activeCell="I2" sqref="I2"/>
    </sheetView>
  </sheetViews>
  <sheetFormatPr defaultRowHeight="12.75" x14ac:dyDescent="0.2"/>
  <cols>
    <col min="3" max="3" width="17.85546875" customWidth="1"/>
    <col min="4" max="4" width="17.140625" customWidth="1"/>
    <col min="5" max="6" width="14.5703125" customWidth="1"/>
    <col min="7" max="7" width="15.85546875" customWidth="1"/>
    <col min="8" max="8" width="11.7109375" customWidth="1"/>
    <col min="9" max="9" width="10.42578125" customWidth="1"/>
    <col min="10" max="10" width="11" customWidth="1"/>
    <col min="13" max="13" width="12" customWidth="1"/>
  </cols>
  <sheetData>
    <row r="1" spans="2:12" x14ac:dyDescent="0.2">
      <c r="K1" t="s">
        <v>60</v>
      </c>
    </row>
    <row r="2" spans="2:12" ht="15.75" x14ac:dyDescent="0.25">
      <c r="B2" s="4" t="s">
        <v>62</v>
      </c>
      <c r="C2" s="2"/>
      <c r="F2" s="9" t="s">
        <v>2</v>
      </c>
      <c r="G2" s="9"/>
      <c r="K2" t="s">
        <v>261</v>
      </c>
      <c r="L2" s="82"/>
    </row>
    <row r="3" spans="2:12" ht="15.75" x14ac:dyDescent="0.25">
      <c r="B3" s="4"/>
      <c r="C3" s="2"/>
      <c r="I3" s="51"/>
      <c r="J3" s="51"/>
      <c r="K3" t="s">
        <v>260</v>
      </c>
      <c r="L3" s="82"/>
    </row>
    <row r="4" spans="2:12" x14ac:dyDescent="0.2">
      <c r="B4" s="127" t="s">
        <v>0</v>
      </c>
      <c r="C4" s="127"/>
      <c r="D4" s="53"/>
      <c r="E4" s="81" t="s">
        <v>65</v>
      </c>
      <c r="H4" t="s">
        <v>59</v>
      </c>
      <c r="I4" s="55" t="e">
        <f>(D5*E8)/(SUM(L2:L5))</f>
        <v>#DIV/0!</v>
      </c>
      <c r="K4" t="s">
        <v>259</v>
      </c>
      <c r="L4" s="82"/>
    </row>
    <row r="5" spans="2:12" x14ac:dyDescent="0.2">
      <c r="B5" s="127" t="s">
        <v>9</v>
      </c>
      <c r="C5" s="127"/>
      <c r="D5" s="54"/>
      <c r="E5" s="56"/>
      <c r="K5" t="s">
        <v>258</v>
      </c>
      <c r="L5" s="82"/>
    </row>
    <row r="6" spans="2:12" x14ac:dyDescent="0.2">
      <c r="B6" s="14"/>
      <c r="C6" s="14"/>
      <c r="D6" s="57"/>
      <c r="E6" s="57"/>
    </row>
    <row r="7" spans="2:12" s="60" customFormat="1" ht="38.25" x14ac:dyDescent="0.2">
      <c r="B7" s="58" t="s">
        <v>39</v>
      </c>
      <c r="C7" s="58" t="s">
        <v>40</v>
      </c>
      <c r="D7" s="59" t="s">
        <v>41</v>
      </c>
      <c r="E7" s="58" t="s">
        <v>44</v>
      </c>
      <c r="F7" s="59" t="s">
        <v>45</v>
      </c>
      <c r="G7" s="59" t="s">
        <v>63</v>
      </c>
      <c r="H7" s="58" t="s">
        <v>49</v>
      </c>
      <c r="I7" s="58" t="s">
        <v>50</v>
      </c>
      <c r="J7"/>
    </row>
    <row r="8" spans="2:12" x14ac:dyDescent="0.2">
      <c r="B8" s="61">
        <v>2023</v>
      </c>
      <c r="C8" s="62"/>
      <c r="D8" s="63"/>
      <c r="E8" s="66"/>
      <c r="F8" s="67" t="s">
        <v>51</v>
      </c>
      <c r="G8" s="69" t="e">
        <f>D5*E8/C8</f>
        <v>#DIV/0!</v>
      </c>
      <c r="H8" s="70"/>
      <c r="I8" s="67" t="s">
        <v>51</v>
      </c>
    </row>
    <row r="9" spans="2:12" x14ac:dyDescent="0.2">
      <c r="B9" s="61">
        <v>2024</v>
      </c>
      <c r="C9" s="65">
        <f>C8*(100%+D9)</f>
        <v>0</v>
      </c>
      <c r="D9" s="64"/>
      <c r="E9" s="69">
        <f>E8*(100%+F9)</f>
        <v>0</v>
      </c>
      <c r="F9" s="64"/>
      <c r="G9" s="66"/>
      <c r="H9" s="72" t="e">
        <f>G9*C9/E9</f>
        <v>#DIV/0!</v>
      </c>
      <c r="I9" s="71" t="e">
        <f t="shared" ref="I9:I18" si="0">((1+((H9-$D$5)/$D$5))^(1/(B9-$B$8)))-1</f>
        <v>#DIV/0!</v>
      </c>
    </row>
    <row r="10" spans="2:12" x14ac:dyDescent="0.2">
      <c r="B10" s="61">
        <v>2025</v>
      </c>
      <c r="C10" s="65">
        <f t="shared" ref="C10:C18" si="1">C9*(100%+D10)</f>
        <v>0</v>
      </c>
      <c r="D10" s="64"/>
      <c r="E10" s="69">
        <f t="shared" ref="E10:E18" si="2">E9*(100%+F10)</f>
        <v>0</v>
      </c>
      <c r="F10" s="64"/>
      <c r="G10" s="66"/>
      <c r="H10" s="72" t="e">
        <f t="shared" ref="H10:H18" si="3">G10*C10/E10</f>
        <v>#DIV/0!</v>
      </c>
      <c r="I10" s="71" t="e">
        <f t="shared" si="0"/>
        <v>#DIV/0!</v>
      </c>
    </row>
    <row r="11" spans="2:12" x14ac:dyDescent="0.2">
      <c r="B11" s="61">
        <v>2026</v>
      </c>
      <c r="C11" s="65">
        <f t="shared" si="1"/>
        <v>0</v>
      </c>
      <c r="D11" s="64"/>
      <c r="E11" s="69">
        <f t="shared" si="2"/>
        <v>0</v>
      </c>
      <c r="F11" s="64"/>
      <c r="G11" s="66"/>
      <c r="H11" s="72" t="e">
        <f t="shared" si="3"/>
        <v>#DIV/0!</v>
      </c>
      <c r="I11" s="71" t="e">
        <f t="shared" si="0"/>
        <v>#DIV/0!</v>
      </c>
    </row>
    <row r="12" spans="2:12" x14ac:dyDescent="0.2">
      <c r="B12" s="61">
        <v>2027</v>
      </c>
      <c r="C12" s="65">
        <f t="shared" si="1"/>
        <v>0</v>
      </c>
      <c r="D12" s="64"/>
      <c r="E12" s="69">
        <f t="shared" si="2"/>
        <v>0</v>
      </c>
      <c r="F12" s="64"/>
      <c r="G12" s="66"/>
      <c r="H12" s="72" t="e">
        <f t="shared" si="3"/>
        <v>#DIV/0!</v>
      </c>
      <c r="I12" s="71" t="e">
        <f t="shared" si="0"/>
        <v>#DIV/0!</v>
      </c>
    </row>
    <row r="13" spans="2:12" x14ac:dyDescent="0.2">
      <c r="B13" s="73">
        <v>2028</v>
      </c>
      <c r="C13" s="65">
        <f t="shared" si="1"/>
        <v>0</v>
      </c>
      <c r="D13" s="64"/>
      <c r="E13" s="69">
        <f t="shared" si="2"/>
        <v>0</v>
      </c>
      <c r="F13" s="64"/>
      <c r="G13" s="66"/>
      <c r="H13" s="72" t="e">
        <f t="shared" si="3"/>
        <v>#DIV/0!</v>
      </c>
      <c r="I13" s="71" t="e">
        <f t="shared" si="0"/>
        <v>#DIV/0!</v>
      </c>
    </row>
    <row r="14" spans="2:12" x14ac:dyDescent="0.2">
      <c r="B14" s="61">
        <v>2029</v>
      </c>
      <c r="C14" s="65">
        <f t="shared" si="1"/>
        <v>0</v>
      </c>
      <c r="D14" s="64"/>
      <c r="E14" s="69">
        <f t="shared" si="2"/>
        <v>0</v>
      </c>
      <c r="F14" s="64"/>
      <c r="G14" s="66"/>
      <c r="H14" s="72" t="e">
        <f t="shared" si="3"/>
        <v>#DIV/0!</v>
      </c>
      <c r="I14" s="71" t="e">
        <f t="shared" si="0"/>
        <v>#DIV/0!</v>
      </c>
    </row>
    <row r="15" spans="2:12" x14ac:dyDescent="0.2">
      <c r="B15" s="61">
        <v>2030</v>
      </c>
      <c r="C15" s="65">
        <f t="shared" si="1"/>
        <v>0</v>
      </c>
      <c r="D15" s="64"/>
      <c r="E15" s="69">
        <f t="shared" si="2"/>
        <v>0</v>
      </c>
      <c r="F15" s="64"/>
      <c r="G15" s="66"/>
      <c r="H15" s="72" t="e">
        <f t="shared" si="3"/>
        <v>#DIV/0!</v>
      </c>
      <c r="I15" s="71" t="e">
        <f t="shared" si="0"/>
        <v>#DIV/0!</v>
      </c>
    </row>
    <row r="16" spans="2:12" x14ac:dyDescent="0.2">
      <c r="B16" s="61">
        <v>2031</v>
      </c>
      <c r="C16" s="65">
        <f t="shared" si="1"/>
        <v>0</v>
      </c>
      <c r="D16" s="64"/>
      <c r="E16" s="69">
        <f t="shared" si="2"/>
        <v>0</v>
      </c>
      <c r="F16" s="64"/>
      <c r="G16" s="66"/>
      <c r="H16" s="72" t="e">
        <f t="shared" si="3"/>
        <v>#DIV/0!</v>
      </c>
      <c r="I16" s="71" t="e">
        <f t="shared" si="0"/>
        <v>#DIV/0!</v>
      </c>
    </row>
    <row r="17" spans="2:10" x14ac:dyDescent="0.2">
      <c r="B17" s="61">
        <v>2032</v>
      </c>
      <c r="C17" s="65">
        <f t="shared" si="1"/>
        <v>0</v>
      </c>
      <c r="D17" s="64"/>
      <c r="E17" s="69">
        <f t="shared" si="2"/>
        <v>0</v>
      </c>
      <c r="F17" s="64"/>
      <c r="G17" s="66"/>
      <c r="H17" s="72" t="e">
        <f t="shared" si="3"/>
        <v>#DIV/0!</v>
      </c>
      <c r="I17" s="71" t="e">
        <f t="shared" si="0"/>
        <v>#DIV/0!</v>
      </c>
    </row>
    <row r="18" spans="2:10" x14ac:dyDescent="0.2">
      <c r="B18" s="73">
        <v>2033</v>
      </c>
      <c r="C18" s="65">
        <f t="shared" si="1"/>
        <v>0</v>
      </c>
      <c r="D18" s="64"/>
      <c r="E18" s="69">
        <f t="shared" si="2"/>
        <v>0</v>
      </c>
      <c r="F18" s="64"/>
      <c r="G18" s="66"/>
      <c r="H18" s="72" t="e">
        <f t="shared" si="3"/>
        <v>#DIV/0!</v>
      </c>
      <c r="I18" s="71" t="e">
        <f t="shared" si="0"/>
        <v>#DIV/0!</v>
      </c>
    </row>
    <row r="20" spans="2:10" x14ac:dyDescent="0.2">
      <c r="D20" s="67" t="e">
        <f>((1+((C18-$C$8)/$C$8))^(1/(B18-$B$8)))-1</f>
        <v>#DIV/0!</v>
      </c>
      <c r="F20" s="67" t="e">
        <f>AVERAGE(F9:F18)</f>
        <v>#DIV/0!</v>
      </c>
      <c r="G20" s="61" t="e">
        <f>AVERAGE(G9:G18)</f>
        <v>#DIV/0!</v>
      </c>
    </row>
    <row r="21" spans="2:10" s="76" customFormat="1" ht="25.5" x14ac:dyDescent="0.2">
      <c r="D21" s="77" t="s">
        <v>52</v>
      </c>
      <c r="F21" s="77" t="s">
        <v>54</v>
      </c>
      <c r="G21" s="77" t="s">
        <v>58</v>
      </c>
      <c r="J21"/>
    </row>
    <row r="23" spans="2:10" x14ac:dyDescent="0.2">
      <c r="J23" s="51"/>
    </row>
    <row r="24" spans="2:10" x14ac:dyDescent="0.2">
      <c r="J24" s="51"/>
    </row>
    <row r="25" spans="2:10" x14ac:dyDescent="0.2">
      <c r="H25" s="51"/>
      <c r="J25" s="51"/>
    </row>
    <row r="26" spans="2:10" x14ac:dyDescent="0.2">
      <c r="J26" s="51"/>
    </row>
    <row r="27" spans="2:10" x14ac:dyDescent="0.2">
      <c r="J27" s="51"/>
    </row>
    <row r="28" spans="2:10" x14ac:dyDescent="0.2">
      <c r="J28" s="51"/>
    </row>
    <row r="29" spans="2:10" x14ac:dyDescent="0.2">
      <c r="J29" s="51"/>
    </row>
    <row r="30" spans="2:10" x14ac:dyDescent="0.2">
      <c r="J30" s="51"/>
    </row>
    <row r="31" spans="2:10" x14ac:dyDescent="0.2">
      <c r="J31" s="51"/>
    </row>
    <row r="32" spans="2:10" x14ac:dyDescent="0.2">
      <c r="J32" s="51"/>
    </row>
    <row r="33" spans="10:10" x14ac:dyDescent="0.2">
      <c r="J33" s="51"/>
    </row>
  </sheetData>
  <mergeCells count="2">
    <mergeCell ref="B4:C4"/>
    <mergeCell ref="B5:C5"/>
  </mergeCells>
  <conditionalFormatting sqref="D4:D7">
    <cfRule type="containsText" dxfId="5" priority="1" operator="containsText" text="overvalued">
      <formula>NOT(ISERROR(SEARCH("overvalued",D4)))</formula>
    </cfRule>
    <cfRule type="containsText" dxfId="4" priority="2" operator="containsText" text="undervalued">
      <formula>NOT(ISERROR(SEARCH("undervalued",D4)))</formula>
    </cfRule>
  </conditionalFormatting>
  <conditionalFormatting sqref="D9:D18">
    <cfRule type="containsText" dxfId="3" priority="9" operator="containsText" text="overvalued">
      <formula>NOT(ISERROR(SEARCH("overvalued",D9)))</formula>
    </cfRule>
    <cfRule type="containsText" dxfId="2" priority="10" operator="containsText" text="undervalued">
      <formula>NOT(ISERROR(SEARCH("undervalued",D9)))</formula>
    </cfRule>
  </conditionalFormatting>
  <conditionalFormatting sqref="F7:G18">
    <cfRule type="containsText" dxfId="1" priority="5" operator="containsText" text="overvalued">
      <formula>NOT(ISERROR(SEARCH("overvalued",F7)))</formula>
    </cfRule>
    <cfRule type="containsText" dxfId="0" priority="6" operator="containsText" text="undervalued">
      <formula>NOT(ISERROR(SEARCH("undervalued",F7)))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6B01D-F9BE-4216-8901-D4C1346052CA}">
  <dimension ref="B2:O83"/>
  <sheetViews>
    <sheetView showGridLines="0" zoomScale="175" zoomScaleNormal="175" workbookViewId="0">
      <selection activeCell="J3" sqref="J3"/>
    </sheetView>
  </sheetViews>
  <sheetFormatPr defaultRowHeight="12.75" x14ac:dyDescent="0.2"/>
  <cols>
    <col min="2" max="2" width="11.140625" customWidth="1"/>
    <col min="6" max="6" width="10.42578125" customWidth="1"/>
    <col min="7" max="7" width="13" customWidth="1"/>
  </cols>
  <sheetData>
    <row r="2" spans="2:15" x14ac:dyDescent="0.2">
      <c r="C2" s="83" t="s">
        <v>230</v>
      </c>
    </row>
    <row r="4" spans="2:15" x14ac:dyDescent="0.2">
      <c r="C4" s="120" t="s">
        <v>0</v>
      </c>
      <c r="D4" s="120"/>
      <c r="E4" s="120"/>
      <c r="F4" s="121"/>
      <c r="G4" s="121"/>
      <c r="H4" s="121"/>
    </row>
    <row r="5" spans="2:15" x14ac:dyDescent="0.2">
      <c r="C5" s="120" t="s">
        <v>240</v>
      </c>
      <c r="D5" s="120"/>
      <c r="E5" s="120"/>
      <c r="F5" s="121"/>
      <c r="G5" s="121"/>
      <c r="H5" s="121"/>
    </row>
    <row r="7" spans="2:15" x14ac:dyDescent="0.2">
      <c r="C7" s="134" t="s">
        <v>242</v>
      </c>
      <c r="D7" s="134"/>
      <c r="E7" s="134"/>
      <c r="F7" s="134"/>
      <c r="G7" s="134"/>
      <c r="H7" s="134"/>
      <c r="I7" s="134"/>
      <c r="J7" s="134"/>
      <c r="K7" s="134"/>
      <c r="L7" s="134"/>
      <c r="M7" s="134"/>
      <c r="N7" s="134"/>
      <c r="O7" s="134"/>
    </row>
    <row r="8" spans="2:15" x14ac:dyDescent="0.2"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4"/>
      <c r="N8" s="134"/>
      <c r="O8" s="134"/>
    </row>
    <row r="9" spans="2:15" x14ac:dyDescent="0.2">
      <c r="C9" s="83"/>
    </row>
    <row r="10" spans="2:15" x14ac:dyDescent="0.2">
      <c r="B10" s="83" t="s">
        <v>235</v>
      </c>
    </row>
    <row r="11" spans="2:15" x14ac:dyDescent="0.2">
      <c r="B11" s="102"/>
      <c r="C11" s="83" t="s">
        <v>232</v>
      </c>
      <c r="I11" s="99" t="s">
        <v>247</v>
      </c>
    </row>
    <row r="12" spans="2:15" x14ac:dyDescent="0.2">
      <c r="B12" s="12"/>
      <c r="C12" s="114"/>
      <c r="D12" s="115"/>
      <c r="E12" s="115"/>
      <c r="F12" s="115"/>
      <c r="G12" s="115"/>
      <c r="H12" s="115"/>
      <c r="I12" s="115"/>
      <c r="J12" s="115"/>
      <c r="K12" s="115"/>
      <c r="L12" s="115"/>
      <c r="M12" s="115"/>
      <c r="N12" s="115"/>
      <c r="O12" s="116"/>
    </row>
    <row r="13" spans="2:15" x14ac:dyDescent="0.2">
      <c r="B13" s="12"/>
      <c r="C13" s="117"/>
      <c r="D13" s="118"/>
      <c r="E13" s="118"/>
      <c r="F13" s="118"/>
      <c r="G13" s="118"/>
      <c r="H13" s="118"/>
      <c r="I13" s="118"/>
      <c r="J13" s="118"/>
      <c r="K13" s="118"/>
      <c r="L13" s="118"/>
      <c r="M13" s="118"/>
      <c r="N13" s="118"/>
      <c r="O13" s="119"/>
    </row>
    <row r="14" spans="2:15" x14ac:dyDescent="0.2">
      <c r="B14" s="12"/>
      <c r="C14" s="96"/>
      <c r="D14" s="96"/>
      <c r="E14" s="96"/>
      <c r="F14" s="96"/>
      <c r="G14" s="96"/>
      <c r="H14" s="96"/>
      <c r="I14" s="96"/>
      <c r="J14" s="96"/>
      <c r="K14" s="96"/>
      <c r="L14" s="96"/>
      <c r="M14" s="96"/>
      <c r="N14" s="96"/>
      <c r="O14" s="96"/>
    </row>
    <row r="15" spans="2:15" x14ac:dyDescent="0.2">
      <c r="B15" s="102"/>
      <c r="C15" s="83" t="s">
        <v>222</v>
      </c>
      <c r="H15" s="99" t="s">
        <v>241</v>
      </c>
    </row>
    <row r="16" spans="2:15" x14ac:dyDescent="0.2">
      <c r="B16" s="12"/>
      <c r="C16" s="114"/>
      <c r="D16" s="115"/>
      <c r="E16" s="115"/>
      <c r="F16" s="115"/>
      <c r="G16" s="115"/>
      <c r="H16" s="115"/>
      <c r="I16" s="115"/>
      <c r="J16" s="115"/>
      <c r="K16" s="115"/>
      <c r="L16" s="115"/>
      <c r="M16" s="115"/>
      <c r="N16" s="115"/>
      <c r="O16" s="116"/>
    </row>
    <row r="17" spans="2:15" x14ac:dyDescent="0.2">
      <c r="B17" s="12"/>
      <c r="C17" s="117"/>
      <c r="D17" s="118"/>
      <c r="E17" s="118"/>
      <c r="F17" s="118"/>
      <c r="G17" s="118"/>
      <c r="H17" s="118"/>
      <c r="I17" s="118"/>
      <c r="J17" s="118"/>
      <c r="K17" s="118"/>
      <c r="L17" s="118"/>
      <c r="M17" s="118"/>
      <c r="N17" s="118"/>
      <c r="O17" s="119"/>
    </row>
    <row r="18" spans="2:15" x14ac:dyDescent="0.2">
      <c r="B18" s="12"/>
      <c r="C18" s="96"/>
      <c r="D18" s="96"/>
      <c r="E18" s="96"/>
      <c r="F18" s="96"/>
      <c r="G18" s="96"/>
      <c r="H18" s="96"/>
      <c r="I18" s="96"/>
      <c r="J18" s="96"/>
      <c r="K18" s="96"/>
      <c r="L18" s="96"/>
      <c r="M18" s="96"/>
      <c r="N18" s="96"/>
      <c r="O18" s="96"/>
    </row>
    <row r="19" spans="2:15" x14ac:dyDescent="0.2">
      <c r="B19" s="102"/>
      <c r="C19" s="83" t="s">
        <v>223</v>
      </c>
      <c r="J19" s="99" t="s">
        <v>241</v>
      </c>
    </row>
    <row r="20" spans="2:15" x14ac:dyDescent="0.2">
      <c r="B20" s="12"/>
      <c r="C20" s="114"/>
      <c r="D20" s="115"/>
      <c r="E20" s="115"/>
      <c r="F20" s="115"/>
      <c r="G20" s="115"/>
      <c r="H20" s="115"/>
      <c r="I20" s="115"/>
      <c r="J20" s="115"/>
      <c r="K20" s="115"/>
      <c r="L20" s="115"/>
      <c r="M20" s="115"/>
      <c r="N20" s="115"/>
      <c r="O20" s="116"/>
    </row>
    <row r="21" spans="2:15" x14ac:dyDescent="0.2">
      <c r="B21" s="12"/>
      <c r="C21" s="117"/>
      <c r="D21" s="118"/>
      <c r="E21" s="118"/>
      <c r="F21" s="118"/>
      <c r="G21" s="118"/>
      <c r="H21" s="118"/>
      <c r="I21" s="118"/>
      <c r="J21" s="118"/>
      <c r="K21" s="118"/>
      <c r="L21" s="118"/>
      <c r="M21" s="118"/>
      <c r="N21" s="118"/>
      <c r="O21" s="119"/>
    </row>
    <row r="22" spans="2:15" x14ac:dyDescent="0.2">
      <c r="B22" s="12"/>
      <c r="C22" s="96"/>
      <c r="D22" s="96"/>
      <c r="E22" s="96"/>
      <c r="F22" s="96"/>
      <c r="G22" s="96"/>
      <c r="H22" s="96"/>
      <c r="I22" s="96"/>
      <c r="J22" s="96"/>
      <c r="K22" s="96"/>
      <c r="L22" s="96"/>
      <c r="M22" s="96"/>
      <c r="N22" s="96"/>
      <c r="O22" s="96"/>
    </row>
    <row r="23" spans="2:15" x14ac:dyDescent="0.2">
      <c r="B23" s="102"/>
      <c r="C23" s="134" t="s">
        <v>221</v>
      </c>
      <c r="D23" s="134"/>
      <c r="E23" s="134"/>
      <c r="F23" s="134"/>
      <c r="G23" s="134"/>
      <c r="H23" s="134"/>
      <c r="I23" s="134"/>
      <c r="J23" s="134"/>
      <c r="K23" s="134"/>
      <c r="L23" s="134"/>
      <c r="M23" s="134"/>
      <c r="N23" s="134"/>
      <c r="O23" s="99" t="s">
        <v>244</v>
      </c>
    </row>
    <row r="24" spans="2:15" x14ac:dyDescent="0.2">
      <c r="B24" s="12"/>
      <c r="C24" s="134"/>
      <c r="D24" s="134"/>
      <c r="E24" s="134"/>
      <c r="F24" s="134"/>
      <c r="G24" s="134"/>
      <c r="H24" s="134"/>
      <c r="I24" s="134"/>
      <c r="J24" s="134"/>
      <c r="K24" s="134"/>
      <c r="L24" s="134"/>
      <c r="M24" s="134"/>
      <c r="N24" s="134"/>
      <c r="O24" s="99" t="s">
        <v>243</v>
      </c>
    </row>
    <row r="25" spans="2:15" x14ac:dyDescent="0.2">
      <c r="B25" s="12"/>
      <c r="C25" s="114"/>
      <c r="D25" s="115"/>
      <c r="E25" s="115"/>
      <c r="F25" s="115"/>
      <c r="G25" s="115"/>
      <c r="H25" s="115"/>
      <c r="I25" s="115"/>
      <c r="J25" s="115"/>
      <c r="K25" s="115"/>
      <c r="L25" s="115"/>
      <c r="M25" s="115"/>
      <c r="N25" s="115"/>
      <c r="O25" s="116"/>
    </row>
    <row r="26" spans="2:15" x14ac:dyDescent="0.2">
      <c r="B26" s="12"/>
      <c r="C26" s="117"/>
      <c r="D26" s="118"/>
      <c r="E26" s="118"/>
      <c r="F26" s="118"/>
      <c r="G26" s="118"/>
      <c r="H26" s="118"/>
      <c r="I26" s="118"/>
      <c r="J26" s="118"/>
      <c r="K26" s="118"/>
      <c r="L26" s="118"/>
      <c r="M26" s="118"/>
      <c r="N26" s="118"/>
      <c r="O26" s="119"/>
    </row>
    <row r="27" spans="2:15" x14ac:dyDescent="0.2">
      <c r="B27" s="12"/>
      <c r="C27" s="96"/>
      <c r="D27" s="96"/>
      <c r="E27" s="96"/>
      <c r="F27" s="96"/>
      <c r="G27" s="96"/>
      <c r="H27" s="96"/>
      <c r="I27" s="96"/>
      <c r="J27" s="96"/>
      <c r="K27" s="96"/>
      <c r="L27" s="96"/>
      <c r="M27" s="96"/>
      <c r="N27" s="96"/>
      <c r="O27" s="96"/>
    </row>
    <row r="28" spans="2:15" x14ac:dyDescent="0.2">
      <c r="B28" s="102"/>
      <c r="C28" s="83" t="s">
        <v>248</v>
      </c>
      <c r="N28" s="99" t="s">
        <v>241</v>
      </c>
    </row>
    <row r="29" spans="2:15" x14ac:dyDescent="0.2">
      <c r="B29" s="12"/>
      <c r="C29" s="114"/>
      <c r="D29" s="115"/>
      <c r="E29" s="115"/>
      <c r="F29" s="115"/>
      <c r="G29" s="115"/>
      <c r="H29" s="115"/>
      <c r="I29" s="115"/>
      <c r="J29" s="115"/>
      <c r="K29" s="115"/>
      <c r="L29" s="115"/>
      <c r="M29" s="115"/>
      <c r="N29" s="115"/>
      <c r="O29" s="116"/>
    </row>
    <row r="30" spans="2:15" x14ac:dyDescent="0.2">
      <c r="B30" s="12"/>
      <c r="C30" s="117"/>
      <c r="D30" s="118"/>
      <c r="E30" s="118"/>
      <c r="F30" s="118"/>
      <c r="G30" s="118"/>
      <c r="H30" s="118"/>
      <c r="I30" s="118"/>
      <c r="J30" s="118"/>
      <c r="K30" s="118"/>
      <c r="L30" s="118"/>
      <c r="M30" s="118"/>
      <c r="N30" s="118"/>
      <c r="O30" s="119"/>
    </row>
    <row r="31" spans="2:15" x14ac:dyDescent="0.2">
      <c r="B31" s="12"/>
      <c r="C31" s="96"/>
      <c r="D31" s="96"/>
      <c r="E31" s="96"/>
      <c r="F31" s="96"/>
      <c r="G31" s="96"/>
      <c r="H31" s="96"/>
      <c r="I31" s="96"/>
      <c r="J31" s="96"/>
      <c r="K31" s="96"/>
      <c r="L31" s="96"/>
      <c r="M31" s="96"/>
      <c r="N31" s="96"/>
      <c r="O31" s="96"/>
    </row>
    <row r="32" spans="2:15" x14ac:dyDescent="0.2">
      <c r="B32" s="102"/>
      <c r="C32" s="138" t="s">
        <v>245</v>
      </c>
      <c r="D32" s="138"/>
      <c r="E32" s="138"/>
      <c r="F32" s="138"/>
      <c r="G32" s="138"/>
      <c r="H32" s="138"/>
      <c r="I32" s="138"/>
      <c r="J32" s="138"/>
      <c r="K32" s="138"/>
    </row>
    <row r="33" spans="2:15" x14ac:dyDescent="0.2">
      <c r="B33" s="12"/>
      <c r="C33" s="138"/>
      <c r="D33" s="138"/>
      <c r="E33" s="138"/>
      <c r="F33" s="138"/>
      <c r="G33" s="138"/>
      <c r="H33" s="138"/>
      <c r="I33" s="138"/>
      <c r="J33" s="138"/>
      <c r="K33" s="138"/>
      <c r="L33" s="99" t="s">
        <v>241</v>
      </c>
    </row>
    <row r="34" spans="2:15" x14ac:dyDescent="0.2">
      <c r="B34" s="12"/>
      <c r="C34" s="114"/>
      <c r="D34" s="115"/>
      <c r="E34" s="115"/>
      <c r="F34" s="115"/>
      <c r="G34" s="115"/>
      <c r="H34" s="115"/>
      <c r="I34" s="115"/>
      <c r="J34" s="115"/>
      <c r="K34" s="115"/>
      <c r="L34" s="115"/>
      <c r="M34" s="115"/>
      <c r="N34" s="115"/>
      <c r="O34" s="116"/>
    </row>
    <row r="35" spans="2:15" x14ac:dyDescent="0.2">
      <c r="B35" s="12"/>
      <c r="C35" s="117"/>
      <c r="D35" s="118"/>
      <c r="E35" s="118"/>
      <c r="F35" s="118"/>
      <c r="G35" s="118"/>
      <c r="H35" s="118"/>
      <c r="I35" s="118"/>
      <c r="J35" s="118"/>
      <c r="K35" s="118"/>
      <c r="L35" s="118"/>
      <c r="M35" s="118"/>
      <c r="N35" s="118"/>
      <c r="O35" s="119"/>
    </row>
    <row r="36" spans="2:15" x14ac:dyDescent="0.2">
      <c r="B36" s="12"/>
      <c r="C36" s="96"/>
      <c r="D36" s="96"/>
      <c r="E36" s="96"/>
      <c r="F36" s="96"/>
      <c r="G36" s="96"/>
      <c r="H36" s="96"/>
      <c r="I36" s="96"/>
      <c r="J36" s="96"/>
      <c r="K36" s="96"/>
      <c r="L36" s="96"/>
      <c r="M36" s="96"/>
      <c r="N36" s="96"/>
      <c r="O36" s="96"/>
    </row>
    <row r="37" spans="2:15" x14ac:dyDescent="0.2">
      <c r="B37" s="102"/>
      <c r="C37" s="83" t="s">
        <v>227</v>
      </c>
      <c r="N37" s="99" t="s">
        <v>241</v>
      </c>
    </row>
    <row r="38" spans="2:15" x14ac:dyDescent="0.2">
      <c r="B38" s="12"/>
      <c r="C38" s="114"/>
      <c r="D38" s="115"/>
      <c r="E38" s="115"/>
      <c r="F38" s="115"/>
      <c r="G38" s="115"/>
      <c r="H38" s="115"/>
      <c r="I38" s="115"/>
      <c r="J38" s="115"/>
      <c r="K38" s="115"/>
      <c r="L38" s="115"/>
      <c r="M38" s="115"/>
      <c r="N38" s="115"/>
      <c r="O38" s="116"/>
    </row>
    <row r="39" spans="2:15" x14ac:dyDescent="0.2">
      <c r="B39" s="12"/>
      <c r="C39" s="117"/>
      <c r="D39" s="118"/>
      <c r="E39" s="118"/>
      <c r="F39" s="118"/>
      <c r="G39" s="118"/>
      <c r="H39" s="118"/>
      <c r="I39" s="118"/>
      <c r="J39" s="118"/>
      <c r="K39" s="118"/>
      <c r="L39" s="118"/>
      <c r="M39" s="118"/>
      <c r="N39" s="118"/>
      <c r="O39" s="119"/>
    </row>
    <row r="40" spans="2:15" x14ac:dyDescent="0.2">
      <c r="B40" s="12"/>
      <c r="C40" s="96"/>
      <c r="D40" s="96"/>
      <c r="E40" s="96"/>
      <c r="F40" s="96"/>
      <c r="G40" s="96"/>
      <c r="H40" s="96"/>
      <c r="I40" s="96"/>
      <c r="J40" s="96"/>
      <c r="K40" s="96"/>
      <c r="L40" s="96"/>
      <c r="M40" s="96"/>
      <c r="N40" s="96"/>
      <c r="O40" s="96"/>
    </row>
    <row r="41" spans="2:15" x14ac:dyDescent="0.2">
      <c r="B41" s="102"/>
      <c r="C41" s="83" t="s">
        <v>228</v>
      </c>
      <c r="H41" s="99" t="s">
        <v>247</v>
      </c>
    </row>
    <row r="42" spans="2:15" x14ac:dyDescent="0.2">
      <c r="B42" s="12"/>
      <c r="C42" s="114"/>
      <c r="D42" s="115"/>
      <c r="E42" s="115"/>
      <c r="F42" s="115"/>
      <c r="G42" s="115"/>
      <c r="H42" s="115"/>
      <c r="I42" s="115"/>
      <c r="J42" s="115"/>
      <c r="K42" s="115"/>
      <c r="L42" s="115"/>
      <c r="M42" s="115"/>
      <c r="N42" s="115"/>
      <c r="O42" s="116"/>
    </row>
    <row r="43" spans="2:15" x14ac:dyDescent="0.2">
      <c r="B43" s="12"/>
      <c r="C43" s="117"/>
      <c r="D43" s="118"/>
      <c r="E43" s="118"/>
      <c r="F43" s="118"/>
      <c r="G43" s="118"/>
      <c r="H43" s="118"/>
      <c r="I43" s="118"/>
      <c r="J43" s="118"/>
      <c r="K43" s="118"/>
      <c r="L43" s="118"/>
      <c r="M43" s="118"/>
      <c r="N43" s="118"/>
      <c r="O43" s="119"/>
    </row>
    <row r="44" spans="2:15" x14ac:dyDescent="0.2">
      <c r="B44" s="12"/>
      <c r="C44" s="96"/>
      <c r="D44" s="96"/>
      <c r="E44" s="96"/>
      <c r="F44" s="96"/>
      <c r="G44" s="96"/>
      <c r="H44" s="96"/>
      <c r="I44" s="96"/>
      <c r="J44" s="96"/>
      <c r="K44" s="96"/>
      <c r="L44" s="96"/>
      <c r="M44" s="96"/>
      <c r="N44" s="96"/>
      <c r="O44" s="96"/>
    </row>
    <row r="45" spans="2:15" x14ac:dyDescent="0.2">
      <c r="B45" s="102"/>
      <c r="C45" s="83" t="s">
        <v>234</v>
      </c>
      <c r="J45" s="99" t="s">
        <v>241</v>
      </c>
    </row>
    <row r="46" spans="2:15" x14ac:dyDescent="0.2">
      <c r="B46" s="12"/>
      <c r="C46" s="114"/>
      <c r="D46" s="115"/>
      <c r="E46" s="115"/>
      <c r="F46" s="115"/>
      <c r="G46" s="115"/>
      <c r="H46" s="115"/>
      <c r="I46" s="115"/>
      <c r="J46" s="115"/>
      <c r="K46" s="115"/>
      <c r="L46" s="115"/>
      <c r="M46" s="115"/>
      <c r="N46" s="115"/>
      <c r="O46" s="116"/>
    </row>
    <row r="47" spans="2:15" x14ac:dyDescent="0.2">
      <c r="B47" s="12"/>
      <c r="C47" s="117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9"/>
    </row>
    <row r="48" spans="2:15" x14ac:dyDescent="0.2">
      <c r="B48" s="12"/>
    </row>
    <row r="49" spans="2:15" x14ac:dyDescent="0.2">
      <c r="B49" s="102"/>
      <c r="C49" s="83" t="s">
        <v>225</v>
      </c>
      <c r="I49" s="99" t="s">
        <v>241</v>
      </c>
    </row>
    <row r="50" spans="2:15" x14ac:dyDescent="0.2">
      <c r="B50" s="12"/>
      <c r="C50" s="114"/>
      <c r="D50" s="115"/>
      <c r="E50" s="115"/>
      <c r="F50" s="115"/>
      <c r="G50" s="115"/>
      <c r="H50" s="115"/>
      <c r="I50" s="115"/>
      <c r="J50" s="115"/>
      <c r="K50" s="115"/>
      <c r="L50" s="115"/>
      <c r="M50" s="115"/>
      <c r="N50" s="115"/>
      <c r="O50" s="116"/>
    </row>
    <row r="51" spans="2:15" x14ac:dyDescent="0.2">
      <c r="B51" s="12"/>
      <c r="C51" s="117"/>
      <c r="D51" s="118"/>
      <c r="E51" s="118"/>
      <c r="F51" s="118"/>
      <c r="G51" s="118"/>
      <c r="H51" s="118"/>
      <c r="I51" s="118"/>
      <c r="J51" s="118"/>
      <c r="K51" s="118"/>
      <c r="L51" s="118"/>
      <c r="M51" s="118"/>
      <c r="N51" s="118"/>
      <c r="O51" s="119"/>
    </row>
    <row r="52" spans="2:15" x14ac:dyDescent="0.2">
      <c r="B52" s="12"/>
    </row>
    <row r="53" spans="2:15" x14ac:dyDescent="0.2">
      <c r="B53" s="102"/>
      <c r="C53" s="83" t="s">
        <v>226</v>
      </c>
      <c r="L53" s="99" t="s">
        <v>246</v>
      </c>
    </row>
    <row r="54" spans="2:15" x14ac:dyDescent="0.2">
      <c r="B54" s="12"/>
      <c r="C54" s="114"/>
      <c r="D54" s="115"/>
      <c r="E54" s="115"/>
      <c r="F54" s="115"/>
      <c r="G54" s="115"/>
      <c r="H54" s="115"/>
      <c r="I54" s="115"/>
      <c r="J54" s="115"/>
      <c r="K54" s="115"/>
      <c r="L54" s="115"/>
      <c r="M54" s="115"/>
      <c r="N54" s="115"/>
      <c r="O54" s="116"/>
    </row>
    <row r="55" spans="2:15" x14ac:dyDescent="0.2">
      <c r="B55" s="12"/>
      <c r="C55" s="117"/>
      <c r="D55" s="118"/>
      <c r="E55" s="118"/>
      <c r="F55" s="118"/>
      <c r="G55" s="118"/>
      <c r="H55" s="118"/>
      <c r="I55" s="118"/>
      <c r="J55" s="118"/>
      <c r="K55" s="118"/>
      <c r="L55" s="118"/>
      <c r="M55" s="118"/>
      <c r="N55" s="118"/>
      <c r="O55" s="119"/>
    </row>
    <row r="56" spans="2:15" x14ac:dyDescent="0.2">
      <c r="B56" s="12"/>
    </row>
    <row r="57" spans="2:15" ht="27.75" customHeight="1" x14ac:dyDescent="0.2">
      <c r="B57" s="102"/>
      <c r="C57" s="136" t="s">
        <v>233</v>
      </c>
      <c r="D57" s="137"/>
      <c r="E57" s="137"/>
      <c r="F57" s="137"/>
      <c r="G57" s="137"/>
      <c r="H57" s="137"/>
      <c r="I57" s="137"/>
      <c r="J57" s="137"/>
      <c r="K57" s="137"/>
      <c r="L57" s="101" t="s">
        <v>241</v>
      </c>
      <c r="M57" s="100"/>
      <c r="N57" s="100"/>
      <c r="O57" s="100"/>
    </row>
    <row r="58" spans="2:15" x14ac:dyDescent="0.2">
      <c r="B58" s="12"/>
      <c r="C58" s="114"/>
      <c r="D58" s="115"/>
      <c r="E58" s="115"/>
      <c r="F58" s="115"/>
      <c r="G58" s="115"/>
      <c r="H58" s="115"/>
      <c r="I58" s="115"/>
      <c r="J58" s="115"/>
      <c r="K58" s="115"/>
      <c r="L58" s="115"/>
      <c r="M58" s="115"/>
      <c r="N58" s="115"/>
      <c r="O58" s="116"/>
    </row>
    <row r="59" spans="2:15" x14ac:dyDescent="0.2">
      <c r="B59" s="12"/>
      <c r="C59" s="117"/>
      <c r="D59" s="118"/>
      <c r="E59" s="118"/>
      <c r="F59" s="118"/>
      <c r="G59" s="118"/>
      <c r="H59" s="118"/>
      <c r="I59" s="118"/>
      <c r="J59" s="118"/>
      <c r="K59" s="118"/>
      <c r="L59" s="118"/>
      <c r="M59" s="118"/>
      <c r="N59" s="118"/>
      <c r="O59" s="119"/>
    </row>
    <row r="60" spans="2:15" x14ac:dyDescent="0.2">
      <c r="B60" s="12"/>
    </row>
    <row r="61" spans="2:15" x14ac:dyDescent="0.2">
      <c r="B61" s="102"/>
      <c r="C61" s="83" t="s">
        <v>229</v>
      </c>
      <c r="J61" s="99" t="s">
        <v>241</v>
      </c>
    </row>
    <row r="62" spans="2:15" x14ac:dyDescent="0.2">
      <c r="B62" s="12"/>
      <c r="C62" s="114"/>
      <c r="D62" s="115"/>
      <c r="E62" s="115"/>
      <c r="F62" s="115"/>
      <c r="G62" s="115"/>
      <c r="H62" s="115"/>
      <c r="I62" s="115"/>
      <c r="J62" s="115"/>
      <c r="K62" s="115"/>
      <c r="L62" s="115"/>
      <c r="M62" s="115"/>
      <c r="N62" s="115"/>
      <c r="O62" s="116"/>
    </row>
    <row r="63" spans="2:15" x14ac:dyDescent="0.2">
      <c r="B63" s="12"/>
      <c r="C63" s="117"/>
      <c r="D63" s="118"/>
      <c r="E63" s="118"/>
      <c r="F63" s="118"/>
      <c r="G63" s="118"/>
      <c r="H63" s="118"/>
      <c r="I63" s="118"/>
      <c r="J63" s="118"/>
      <c r="K63" s="118"/>
      <c r="L63" s="118"/>
      <c r="M63" s="118"/>
      <c r="N63" s="118"/>
      <c r="O63" s="119"/>
    </row>
    <row r="64" spans="2:15" x14ac:dyDescent="0.2">
      <c r="B64" s="12"/>
    </row>
    <row r="65" spans="2:15" x14ac:dyDescent="0.2">
      <c r="B65" s="102"/>
      <c r="C65" s="83" t="s">
        <v>220</v>
      </c>
      <c r="J65" s="99" t="s">
        <v>241</v>
      </c>
    </row>
    <row r="66" spans="2:15" x14ac:dyDescent="0.2">
      <c r="B66" s="12"/>
      <c r="C66" s="114"/>
      <c r="D66" s="115"/>
      <c r="E66" s="115"/>
      <c r="F66" s="115"/>
      <c r="G66" s="115"/>
      <c r="H66" s="115"/>
      <c r="I66" s="115"/>
      <c r="J66" s="115"/>
      <c r="K66" s="115"/>
      <c r="L66" s="115"/>
      <c r="M66" s="115"/>
      <c r="N66" s="115"/>
      <c r="O66" s="116"/>
    </row>
    <row r="67" spans="2:15" x14ac:dyDescent="0.2">
      <c r="B67" s="12"/>
      <c r="C67" s="117"/>
      <c r="D67" s="118"/>
      <c r="E67" s="118"/>
      <c r="F67" s="118"/>
      <c r="G67" s="118"/>
      <c r="H67" s="118"/>
      <c r="I67" s="118"/>
      <c r="J67" s="118"/>
      <c r="K67" s="118"/>
      <c r="L67" s="118"/>
      <c r="M67" s="118"/>
      <c r="N67" s="118"/>
      <c r="O67" s="119"/>
    </row>
    <row r="68" spans="2:15" x14ac:dyDescent="0.2">
      <c r="B68" s="12"/>
    </row>
    <row r="69" spans="2:15" x14ac:dyDescent="0.2">
      <c r="B69" s="102"/>
      <c r="C69" s="83" t="s">
        <v>224</v>
      </c>
      <c r="I69" s="99" t="s">
        <v>247</v>
      </c>
    </row>
    <row r="70" spans="2:15" x14ac:dyDescent="0.2">
      <c r="C70" s="114"/>
      <c r="D70" s="115"/>
      <c r="E70" s="115"/>
      <c r="F70" s="115"/>
      <c r="G70" s="115"/>
      <c r="H70" s="115"/>
      <c r="I70" s="115"/>
      <c r="J70" s="115"/>
      <c r="K70" s="115"/>
      <c r="L70" s="115"/>
      <c r="M70" s="115"/>
      <c r="N70" s="115"/>
      <c r="O70" s="116"/>
    </row>
    <row r="71" spans="2:15" x14ac:dyDescent="0.2">
      <c r="C71" s="117"/>
      <c r="D71" s="118"/>
      <c r="E71" s="118"/>
      <c r="F71" s="118"/>
      <c r="G71" s="118"/>
      <c r="H71" s="118"/>
      <c r="I71" s="118"/>
      <c r="J71" s="118"/>
      <c r="K71" s="118"/>
      <c r="L71" s="118"/>
      <c r="M71" s="118"/>
      <c r="N71" s="118"/>
      <c r="O71" s="119"/>
    </row>
    <row r="72" spans="2:15" x14ac:dyDescent="0.2">
      <c r="C72" s="96"/>
      <c r="D72" s="96"/>
      <c r="E72" s="96"/>
      <c r="F72" s="96"/>
      <c r="G72" s="96"/>
      <c r="H72" s="96"/>
      <c r="I72" s="96"/>
      <c r="J72" s="96"/>
      <c r="K72" s="96"/>
      <c r="L72" s="96"/>
      <c r="M72" s="96"/>
      <c r="N72" s="96"/>
      <c r="O72" s="96"/>
    </row>
    <row r="73" spans="2:15" x14ac:dyDescent="0.2">
      <c r="B73" s="135" t="s">
        <v>237</v>
      </c>
      <c r="C73" s="135"/>
      <c r="D73" s="58">
        <f>SUM(B11:B71)</f>
        <v>0</v>
      </c>
      <c r="E73" s="96"/>
      <c r="F73" s="96"/>
      <c r="G73" s="96"/>
      <c r="H73" s="96"/>
      <c r="I73" s="96"/>
      <c r="J73" s="96"/>
      <c r="K73" s="96"/>
      <c r="L73" s="96"/>
      <c r="M73" s="96"/>
      <c r="N73" s="96"/>
      <c r="O73" s="96"/>
    </row>
    <row r="74" spans="2:15" x14ac:dyDescent="0.2">
      <c r="B74" s="135" t="s">
        <v>236</v>
      </c>
      <c r="C74" s="135"/>
      <c r="D74" s="58">
        <f>COUNT(B11:B71)</f>
        <v>0</v>
      </c>
      <c r="E74" s="96"/>
      <c r="F74" s="96"/>
      <c r="G74" s="96"/>
      <c r="H74" s="96"/>
      <c r="I74" s="96"/>
      <c r="J74" s="96"/>
      <c r="K74" s="96"/>
      <c r="L74" s="96"/>
      <c r="M74" s="96"/>
      <c r="N74" s="96"/>
      <c r="O74" s="96"/>
    </row>
    <row r="75" spans="2:15" x14ac:dyDescent="0.2">
      <c r="B75" s="135" t="s">
        <v>238</v>
      </c>
      <c r="C75" s="135"/>
      <c r="D75" s="98" t="e">
        <f>D73/D74</f>
        <v>#DIV/0!</v>
      </c>
      <c r="E75" s="97" t="s">
        <v>239</v>
      </c>
      <c r="F75" s="96"/>
      <c r="G75" s="96"/>
      <c r="H75" s="96"/>
      <c r="I75" s="96"/>
      <c r="J75" s="96"/>
      <c r="K75" s="96"/>
      <c r="L75" s="96"/>
      <c r="M75" s="96"/>
      <c r="N75" s="96"/>
      <c r="O75" s="96"/>
    </row>
    <row r="77" spans="2:15" x14ac:dyDescent="0.2">
      <c r="C77" s="83" t="s">
        <v>231</v>
      </c>
    </row>
    <row r="78" spans="2:15" x14ac:dyDescent="0.2">
      <c r="C78" s="105"/>
      <c r="D78" s="106"/>
      <c r="E78" s="106"/>
      <c r="F78" s="106"/>
      <c r="G78" s="106"/>
      <c r="H78" s="106"/>
      <c r="I78" s="106"/>
      <c r="J78" s="106"/>
      <c r="K78" s="106"/>
      <c r="L78" s="106"/>
      <c r="M78" s="106"/>
      <c r="N78" s="106"/>
      <c r="O78" s="107"/>
    </row>
    <row r="79" spans="2:15" x14ac:dyDescent="0.2">
      <c r="C79" s="108"/>
      <c r="D79" s="109"/>
      <c r="E79" s="109"/>
      <c r="F79" s="109"/>
      <c r="G79" s="109"/>
      <c r="H79" s="109"/>
      <c r="I79" s="109"/>
      <c r="J79" s="109"/>
      <c r="K79" s="109"/>
      <c r="L79" s="109"/>
      <c r="M79" s="109"/>
      <c r="N79" s="109"/>
      <c r="O79" s="110"/>
    </row>
    <row r="80" spans="2:15" x14ac:dyDescent="0.2">
      <c r="C80" s="108"/>
      <c r="D80" s="109"/>
      <c r="E80" s="109"/>
      <c r="F80" s="109"/>
      <c r="G80" s="109"/>
      <c r="H80" s="109"/>
      <c r="I80" s="109"/>
      <c r="J80" s="109"/>
      <c r="K80" s="109"/>
      <c r="L80" s="109"/>
      <c r="M80" s="109"/>
      <c r="N80" s="109"/>
      <c r="O80" s="110"/>
    </row>
    <row r="81" spans="3:15" x14ac:dyDescent="0.2">
      <c r="C81" s="108"/>
      <c r="D81" s="109"/>
      <c r="E81" s="109"/>
      <c r="F81" s="109"/>
      <c r="G81" s="109"/>
      <c r="H81" s="109"/>
      <c r="I81" s="109"/>
      <c r="J81" s="109"/>
      <c r="K81" s="109"/>
      <c r="L81" s="109"/>
      <c r="M81" s="109"/>
      <c r="N81" s="109"/>
      <c r="O81" s="110"/>
    </row>
    <row r="82" spans="3:15" x14ac:dyDescent="0.2">
      <c r="C82" s="108"/>
      <c r="D82" s="109"/>
      <c r="E82" s="109"/>
      <c r="F82" s="109"/>
      <c r="G82" s="109"/>
      <c r="H82" s="109"/>
      <c r="I82" s="109"/>
      <c r="J82" s="109"/>
      <c r="K82" s="109"/>
      <c r="L82" s="109"/>
      <c r="M82" s="109"/>
      <c r="N82" s="109"/>
      <c r="O82" s="110"/>
    </row>
    <row r="83" spans="3:15" x14ac:dyDescent="0.2">
      <c r="C83" s="111"/>
      <c r="D83" s="112"/>
      <c r="E83" s="112"/>
      <c r="F83" s="112"/>
      <c r="G83" s="112"/>
      <c r="H83" s="112"/>
      <c r="I83" s="112"/>
      <c r="J83" s="112"/>
      <c r="K83" s="112"/>
      <c r="L83" s="112"/>
      <c r="M83" s="112"/>
      <c r="N83" s="112"/>
      <c r="O83" s="113"/>
    </row>
  </sheetData>
  <mergeCells count="27">
    <mergeCell ref="F5:H5"/>
    <mergeCell ref="C57:K57"/>
    <mergeCell ref="C32:K33"/>
    <mergeCell ref="C12:O13"/>
    <mergeCell ref="C66:O67"/>
    <mergeCell ref="C25:O26"/>
    <mergeCell ref="C29:O30"/>
    <mergeCell ref="C16:O17"/>
    <mergeCell ref="C20:O21"/>
    <mergeCell ref="C62:O63"/>
    <mergeCell ref="C46:O47"/>
    <mergeCell ref="C78:O83"/>
    <mergeCell ref="C4:E4"/>
    <mergeCell ref="C7:O8"/>
    <mergeCell ref="B75:C75"/>
    <mergeCell ref="B74:C74"/>
    <mergeCell ref="B73:C73"/>
    <mergeCell ref="C5:E5"/>
    <mergeCell ref="C34:O35"/>
    <mergeCell ref="C50:O51"/>
    <mergeCell ref="C54:O55"/>
    <mergeCell ref="C38:O39"/>
    <mergeCell ref="C42:O43"/>
    <mergeCell ref="C58:O59"/>
    <mergeCell ref="C23:N24"/>
    <mergeCell ref="C70:O71"/>
    <mergeCell ref="F4:H4"/>
  </mergeCells>
  <pageMargins left="0.7" right="0.7" top="0.75" bottom="0.75" header="0.3" footer="0.3"/>
  <pageSetup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Entendiendo la empresa</vt:lpstr>
      <vt:lpstr>Métricas Financieras</vt:lpstr>
      <vt:lpstr>DCF 5Y</vt:lpstr>
      <vt:lpstr>DCF 10Y</vt:lpstr>
      <vt:lpstr>P-E _ 10Y</vt:lpstr>
      <vt:lpstr>P-S_10Y</vt:lpstr>
      <vt:lpstr>Análisis Cualitativo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Omar</dc:creator>
  <cp:lastModifiedBy>Omar Carrera</cp:lastModifiedBy>
  <cp:lastPrinted>2018-09-28T14:56:17Z</cp:lastPrinted>
  <dcterms:created xsi:type="dcterms:W3CDTF">2018-09-24T17:45:43Z</dcterms:created>
  <dcterms:modified xsi:type="dcterms:W3CDTF">2024-01-21T16:14:52Z</dcterms:modified>
</cp:coreProperties>
</file>